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9001"/>
  <workbookPr filterPrivacy="1"/>
  <bookViews>
    <workbookView xWindow="0" yWindow="0" windowWidth="22260" windowHeight="12648" xr2:uid="{00000000-000D-0000-FFFF-FFFF00000000}"/>
  </bookViews>
  <sheets>
    <sheet name="Sheet1" sheetId="1" r:id="rId1"/>
  </sheets>
  <externalReferences>
    <externalReference r:id="rId2"/>
  </externalReferences>
  <definedNames>
    <definedName name="Capillary1">[1]FlowRate!$AD$5</definedName>
    <definedName name="Capillary2">[1]FlowRate!$AD$6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32" i="1" l="1"/>
  <c r="I232" i="1"/>
  <c r="H231" i="1"/>
  <c r="I231" i="1"/>
  <c r="J232" i="1"/>
  <c r="K232" i="1"/>
  <c r="H230" i="1"/>
  <c r="I230" i="1"/>
  <c r="J231" i="1"/>
  <c r="K231" i="1"/>
  <c r="H229" i="1"/>
  <c r="I229" i="1"/>
  <c r="J230" i="1"/>
  <c r="K230" i="1"/>
  <c r="H228" i="1"/>
  <c r="I228" i="1"/>
  <c r="J229" i="1"/>
  <c r="K229" i="1"/>
  <c r="H227" i="1"/>
  <c r="I227" i="1"/>
  <c r="J228" i="1"/>
  <c r="K228" i="1"/>
  <c r="H226" i="1"/>
  <c r="I226" i="1"/>
  <c r="J227" i="1"/>
  <c r="K227" i="1"/>
  <c r="H225" i="1"/>
  <c r="I225" i="1"/>
  <c r="J226" i="1"/>
  <c r="K226" i="1"/>
  <c r="H224" i="1"/>
  <c r="I224" i="1"/>
  <c r="J225" i="1"/>
  <c r="K225" i="1"/>
  <c r="E215" i="1"/>
  <c r="E216" i="1"/>
  <c r="H216" i="1"/>
  <c r="I216" i="1"/>
  <c r="H215" i="1"/>
  <c r="I215" i="1"/>
  <c r="J216" i="1"/>
  <c r="K216" i="1"/>
  <c r="E214" i="1"/>
  <c r="H214" i="1"/>
  <c r="I214" i="1"/>
  <c r="J215" i="1"/>
  <c r="K215" i="1"/>
  <c r="E210" i="1"/>
  <c r="E211" i="1"/>
  <c r="H211" i="1"/>
  <c r="I211" i="1"/>
  <c r="H210" i="1"/>
  <c r="I210" i="1"/>
  <c r="J211" i="1"/>
  <c r="K211" i="1"/>
  <c r="E209" i="1"/>
  <c r="H209" i="1"/>
  <c r="I209" i="1"/>
  <c r="J210" i="1"/>
  <c r="K210" i="1"/>
  <c r="E208" i="1"/>
  <c r="H208" i="1"/>
  <c r="I208" i="1"/>
  <c r="J209" i="1"/>
  <c r="K209" i="1"/>
  <c r="E207" i="1"/>
  <c r="H207" i="1"/>
  <c r="I207" i="1"/>
  <c r="J208" i="1"/>
  <c r="K208" i="1"/>
  <c r="E206" i="1"/>
  <c r="H206" i="1"/>
  <c r="I206" i="1"/>
  <c r="J207" i="1"/>
  <c r="K207" i="1"/>
  <c r="E205" i="1"/>
  <c r="H205" i="1"/>
  <c r="I205" i="1"/>
  <c r="J206" i="1"/>
  <c r="K206" i="1"/>
  <c r="E204" i="1"/>
  <c r="H204" i="1"/>
  <c r="I204" i="1"/>
  <c r="J205" i="1"/>
  <c r="K205" i="1"/>
  <c r="E203" i="1"/>
  <c r="H203" i="1"/>
  <c r="I203" i="1"/>
  <c r="J204" i="1"/>
  <c r="K204" i="1"/>
  <c r="E202" i="1"/>
  <c r="H202" i="1"/>
  <c r="I202" i="1"/>
  <c r="J203" i="1"/>
  <c r="K203" i="1"/>
  <c r="E201" i="1"/>
  <c r="H201" i="1"/>
  <c r="I201" i="1"/>
  <c r="J202" i="1"/>
  <c r="K202" i="1"/>
  <c r="E200" i="1"/>
  <c r="H200" i="1"/>
  <c r="I200" i="1"/>
  <c r="J201" i="1"/>
  <c r="K201" i="1"/>
  <c r="E199" i="1"/>
  <c r="H199" i="1"/>
  <c r="I199" i="1"/>
  <c r="J200" i="1"/>
  <c r="K200" i="1"/>
  <c r="E198" i="1"/>
  <c r="H198" i="1"/>
  <c r="I198" i="1"/>
  <c r="J199" i="1"/>
  <c r="K199" i="1"/>
  <c r="E197" i="1"/>
  <c r="H197" i="1"/>
  <c r="I197" i="1"/>
  <c r="J198" i="1"/>
  <c r="K198" i="1"/>
  <c r="E196" i="1"/>
  <c r="H196" i="1"/>
  <c r="I196" i="1"/>
  <c r="J197" i="1"/>
  <c r="K197" i="1"/>
  <c r="E195" i="1"/>
  <c r="H195" i="1"/>
  <c r="I195" i="1"/>
  <c r="J196" i="1"/>
  <c r="K196" i="1"/>
  <c r="E194" i="1"/>
  <c r="H194" i="1"/>
  <c r="I194" i="1"/>
  <c r="J195" i="1"/>
  <c r="K195" i="1"/>
  <c r="E193" i="1"/>
  <c r="H193" i="1"/>
  <c r="I193" i="1"/>
  <c r="J194" i="1"/>
  <c r="K194" i="1"/>
  <c r="E192" i="1"/>
  <c r="H192" i="1"/>
  <c r="I192" i="1"/>
  <c r="J193" i="1"/>
  <c r="K193" i="1"/>
  <c r="E191" i="1"/>
  <c r="H191" i="1"/>
  <c r="I191" i="1"/>
  <c r="J192" i="1"/>
  <c r="K192" i="1"/>
  <c r="E190" i="1"/>
  <c r="H190" i="1"/>
  <c r="I190" i="1"/>
  <c r="J191" i="1"/>
  <c r="K191" i="1"/>
  <c r="E189" i="1"/>
  <c r="H189" i="1"/>
  <c r="I189" i="1"/>
  <c r="J190" i="1"/>
  <c r="K190" i="1"/>
  <c r="E188" i="1"/>
  <c r="H188" i="1"/>
  <c r="I188" i="1"/>
  <c r="J189" i="1"/>
  <c r="K189" i="1"/>
  <c r="E187" i="1"/>
  <c r="H187" i="1"/>
  <c r="I187" i="1"/>
  <c r="J188" i="1"/>
  <c r="K188" i="1"/>
  <c r="E186" i="1"/>
  <c r="H186" i="1"/>
  <c r="I186" i="1"/>
  <c r="J187" i="1"/>
  <c r="K187" i="1"/>
  <c r="E185" i="1"/>
  <c r="H185" i="1"/>
  <c r="I185" i="1"/>
  <c r="J186" i="1"/>
  <c r="K186" i="1"/>
  <c r="E182" i="1"/>
  <c r="E183" i="1"/>
  <c r="H183" i="1"/>
  <c r="I183" i="1"/>
  <c r="H182" i="1"/>
  <c r="I182" i="1"/>
  <c r="J183" i="1"/>
  <c r="K183" i="1"/>
  <c r="E181" i="1"/>
  <c r="H181" i="1"/>
  <c r="I181" i="1"/>
  <c r="J182" i="1"/>
  <c r="K182" i="1"/>
  <c r="E180" i="1"/>
  <c r="H180" i="1"/>
  <c r="I180" i="1"/>
  <c r="J181" i="1"/>
  <c r="K181" i="1"/>
  <c r="E179" i="1"/>
  <c r="H179" i="1"/>
  <c r="I179" i="1"/>
  <c r="J180" i="1"/>
  <c r="K180" i="1"/>
  <c r="E178" i="1"/>
  <c r="H178" i="1"/>
  <c r="I178" i="1"/>
  <c r="J179" i="1"/>
  <c r="K179" i="1"/>
  <c r="E171" i="1"/>
  <c r="E172" i="1"/>
  <c r="H172" i="1"/>
  <c r="I172" i="1"/>
  <c r="H171" i="1"/>
  <c r="I171" i="1"/>
  <c r="J172" i="1"/>
  <c r="K172" i="1"/>
  <c r="E170" i="1"/>
  <c r="H170" i="1"/>
  <c r="I170" i="1"/>
  <c r="J171" i="1"/>
  <c r="K171" i="1"/>
  <c r="E169" i="1"/>
  <c r="H169" i="1"/>
  <c r="I169" i="1"/>
  <c r="J170" i="1"/>
  <c r="K170" i="1"/>
  <c r="E168" i="1"/>
  <c r="H168" i="1"/>
  <c r="I168" i="1"/>
  <c r="J169" i="1"/>
  <c r="K169" i="1"/>
  <c r="E165" i="1"/>
  <c r="E166" i="1"/>
  <c r="H166" i="1"/>
  <c r="I166" i="1"/>
  <c r="H165" i="1"/>
  <c r="I165" i="1"/>
  <c r="J166" i="1"/>
  <c r="K166" i="1"/>
  <c r="E164" i="1"/>
  <c r="H164" i="1"/>
  <c r="I164" i="1"/>
  <c r="J165" i="1"/>
  <c r="K165" i="1"/>
  <c r="E163" i="1"/>
  <c r="H163" i="1"/>
  <c r="I163" i="1"/>
  <c r="J164" i="1"/>
  <c r="K164" i="1"/>
  <c r="E162" i="1"/>
  <c r="H162" i="1"/>
  <c r="I162" i="1"/>
  <c r="J163" i="1"/>
  <c r="K163" i="1"/>
  <c r="E161" i="1"/>
  <c r="H161" i="1"/>
  <c r="I161" i="1"/>
  <c r="J162" i="1"/>
  <c r="K162" i="1"/>
  <c r="E160" i="1"/>
  <c r="H160" i="1"/>
  <c r="I160" i="1"/>
  <c r="J161" i="1"/>
  <c r="K161" i="1"/>
  <c r="E159" i="1"/>
  <c r="H159" i="1"/>
  <c r="I159" i="1"/>
  <c r="J160" i="1"/>
  <c r="K160" i="1"/>
  <c r="E158" i="1"/>
  <c r="H158" i="1"/>
  <c r="I158" i="1"/>
  <c r="J159" i="1"/>
  <c r="K159" i="1"/>
  <c r="E157" i="1"/>
  <c r="H157" i="1"/>
  <c r="I157" i="1"/>
  <c r="J158" i="1"/>
  <c r="K158" i="1"/>
  <c r="E156" i="1"/>
  <c r="H156" i="1"/>
  <c r="I156" i="1"/>
  <c r="J157" i="1"/>
  <c r="K157" i="1"/>
  <c r="E155" i="1"/>
  <c r="H155" i="1"/>
  <c r="I155" i="1"/>
  <c r="J156" i="1"/>
  <c r="K156" i="1"/>
  <c r="E154" i="1"/>
  <c r="H154" i="1"/>
  <c r="I154" i="1"/>
  <c r="J155" i="1"/>
  <c r="K155" i="1"/>
  <c r="E153" i="1"/>
  <c r="H153" i="1"/>
  <c r="I153" i="1"/>
  <c r="J154" i="1"/>
  <c r="K154" i="1"/>
  <c r="E152" i="1"/>
  <c r="H152" i="1"/>
  <c r="I152" i="1"/>
  <c r="J153" i="1"/>
  <c r="K153" i="1"/>
  <c r="E151" i="1"/>
  <c r="H151" i="1"/>
  <c r="I151" i="1"/>
  <c r="J152" i="1"/>
  <c r="K152" i="1"/>
  <c r="E150" i="1"/>
  <c r="H150" i="1"/>
  <c r="I150" i="1"/>
  <c r="J151" i="1"/>
  <c r="K151" i="1"/>
  <c r="E149" i="1"/>
  <c r="H149" i="1"/>
  <c r="I149" i="1"/>
  <c r="J150" i="1"/>
  <c r="K150" i="1"/>
  <c r="E148" i="1"/>
  <c r="H148" i="1"/>
  <c r="I148" i="1"/>
  <c r="J149" i="1"/>
  <c r="K149" i="1"/>
  <c r="E147" i="1"/>
  <c r="H147" i="1"/>
  <c r="I147" i="1"/>
  <c r="J148" i="1"/>
  <c r="K148" i="1"/>
  <c r="E146" i="1"/>
  <c r="H146" i="1"/>
  <c r="I146" i="1"/>
  <c r="J147" i="1"/>
  <c r="K147" i="1"/>
  <c r="E145" i="1"/>
  <c r="H145" i="1"/>
  <c r="I145" i="1"/>
  <c r="J146" i="1"/>
  <c r="K146" i="1"/>
  <c r="E144" i="1"/>
  <c r="H144" i="1"/>
  <c r="I144" i="1"/>
  <c r="J145" i="1"/>
  <c r="K145" i="1"/>
  <c r="E143" i="1"/>
  <c r="H143" i="1"/>
  <c r="I143" i="1"/>
  <c r="J144" i="1"/>
  <c r="K144" i="1"/>
  <c r="E142" i="1"/>
  <c r="H142" i="1"/>
  <c r="I142" i="1"/>
  <c r="J143" i="1"/>
  <c r="K143" i="1"/>
  <c r="E141" i="1"/>
  <c r="H141" i="1"/>
  <c r="I141" i="1"/>
  <c r="J142" i="1"/>
  <c r="K142" i="1"/>
  <c r="E137" i="1"/>
  <c r="E138" i="1"/>
  <c r="H138" i="1"/>
  <c r="I138" i="1"/>
  <c r="H137" i="1"/>
  <c r="I137" i="1"/>
  <c r="J138" i="1"/>
  <c r="K138" i="1"/>
  <c r="E136" i="1"/>
  <c r="H136" i="1"/>
  <c r="I136" i="1"/>
  <c r="J137" i="1"/>
  <c r="K137" i="1"/>
  <c r="E135" i="1"/>
  <c r="H135" i="1"/>
  <c r="I135" i="1"/>
  <c r="J136" i="1"/>
  <c r="K136" i="1"/>
  <c r="E134" i="1"/>
  <c r="H134" i="1"/>
  <c r="I134" i="1"/>
  <c r="J135" i="1"/>
  <c r="K135" i="1"/>
  <c r="E133" i="1"/>
  <c r="H133" i="1"/>
  <c r="I133" i="1"/>
  <c r="J134" i="1"/>
  <c r="K134" i="1"/>
  <c r="E132" i="1"/>
  <c r="H132" i="1"/>
  <c r="I132" i="1"/>
  <c r="J133" i="1"/>
  <c r="K133" i="1"/>
  <c r="E131" i="1"/>
  <c r="H131" i="1"/>
  <c r="I131" i="1"/>
  <c r="J132" i="1"/>
  <c r="K132" i="1"/>
  <c r="E130" i="1"/>
  <c r="H130" i="1"/>
  <c r="I130" i="1"/>
  <c r="J131" i="1"/>
  <c r="K131" i="1"/>
  <c r="E129" i="1"/>
  <c r="H129" i="1"/>
  <c r="I129" i="1"/>
  <c r="J130" i="1"/>
  <c r="K130" i="1"/>
  <c r="E128" i="1"/>
  <c r="H128" i="1"/>
  <c r="I128" i="1"/>
  <c r="J129" i="1"/>
  <c r="K129" i="1"/>
  <c r="E127" i="1"/>
  <c r="H127" i="1"/>
  <c r="I127" i="1"/>
  <c r="J128" i="1"/>
  <c r="K128" i="1"/>
  <c r="E126" i="1"/>
  <c r="H126" i="1"/>
  <c r="I126" i="1"/>
  <c r="J127" i="1"/>
  <c r="K127" i="1"/>
  <c r="E125" i="1"/>
  <c r="H125" i="1"/>
  <c r="I125" i="1"/>
  <c r="J126" i="1"/>
  <c r="K126" i="1"/>
  <c r="E124" i="1"/>
  <c r="H124" i="1"/>
  <c r="I124" i="1"/>
  <c r="J125" i="1"/>
  <c r="K125" i="1"/>
  <c r="E120" i="1"/>
  <c r="E121" i="1"/>
  <c r="H121" i="1"/>
  <c r="I121" i="1"/>
  <c r="H120" i="1"/>
  <c r="I120" i="1"/>
  <c r="J121" i="1"/>
  <c r="K121" i="1"/>
  <c r="E119" i="1"/>
  <c r="H119" i="1"/>
  <c r="I119" i="1"/>
  <c r="J120" i="1"/>
  <c r="K120" i="1"/>
  <c r="E118" i="1"/>
  <c r="H118" i="1"/>
  <c r="I118" i="1"/>
  <c r="J119" i="1"/>
  <c r="K119" i="1"/>
  <c r="E117" i="1"/>
  <c r="H117" i="1"/>
  <c r="I117" i="1"/>
  <c r="J118" i="1"/>
  <c r="K118" i="1"/>
  <c r="E116" i="1"/>
  <c r="H116" i="1"/>
  <c r="I116" i="1"/>
  <c r="J117" i="1"/>
  <c r="K117" i="1"/>
  <c r="E115" i="1"/>
  <c r="H115" i="1"/>
  <c r="I115" i="1"/>
  <c r="J116" i="1"/>
  <c r="K116" i="1"/>
  <c r="E114" i="1"/>
  <c r="H114" i="1"/>
  <c r="I114" i="1"/>
  <c r="J115" i="1"/>
  <c r="K115" i="1"/>
  <c r="E113" i="1"/>
  <c r="H113" i="1"/>
  <c r="I113" i="1"/>
  <c r="J114" i="1"/>
  <c r="K114" i="1"/>
  <c r="E112" i="1"/>
  <c r="H112" i="1"/>
  <c r="I112" i="1"/>
  <c r="J113" i="1"/>
  <c r="K113" i="1"/>
  <c r="E111" i="1"/>
  <c r="H111" i="1"/>
  <c r="I111" i="1"/>
  <c r="J112" i="1"/>
  <c r="K112" i="1"/>
  <c r="E110" i="1"/>
  <c r="H110" i="1"/>
  <c r="I110" i="1"/>
  <c r="J111" i="1"/>
  <c r="K111" i="1"/>
  <c r="E107" i="1"/>
  <c r="E108" i="1"/>
  <c r="H108" i="1"/>
  <c r="I108" i="1"/>
  <c r="H107" i="1"/>
  <c r="I107" i="1"/>
  <c r="J108" i="1"/>
  <c r="K108" i="1"/>
  <c r="E106" i="1"/>
  <c r="H106" i="1"/>
  <c r="I106" i="1"/>
  <c r="J107" i="1"/>
  <c r="K107" i="1"/>
  <c r="E105" i="1"/>
  <c r="H105" i="1"/>
  <c r="I105" i="1"/>
  <c r="J106" i="1"/>
  <c r="K106" i="1"/>
  <c r="E104" i="1"/>
  <c r="H104" i="1"/>
  <c r="I104" i="1"/>
  <c r="J105" i="1"/>
  <c r="K105" i="1"/>
  <c r="E103" i="1"/>
  <c r="H103" i="1"/>
  <c r="I103" i="1"/>
  <c r="J104" i="1"/>
  <c r="K104" i="1"/>
  <c r="E102" i="1"/>
  <c r="H102" i="1"/>
  <c r="I102" i="1"/>
  <c r="J103" i="1"/>
  <c r="K103" i="1"/>
  <c r="E101" i="1"/>
  <c r="H101" i="1"/>
  <c r="I101" i="1"/>
  <c r="J102" i="1"/>
  <c r="K102" i="1"/>
  <c r="E100" i="1"/>
  <c r="H100" i="1"/>
  <c r="I100" i="1"/>
  <c r="J101" i="1"/>
  <c r="K101" i="1"/>
  <c r="E97" i="1"/>
  <c r="E98" i="1"/>
  <c r="H98" i="1"/>
  <c r="I98" i="1"/>
  <c r="H97" i="1"/>
  <c r="I97" i="1"/>
  <c r="J98" i="1"/>
  <c r="K98" i="1"/>
  <c r="E96" i="1"/>
  <c r="H96" i="1"/>
  <c r="I96" i="1"/>
  <c r="J97" i="1"/>
  <c r="K97" i="1"/>
  <c r="E95" i="1"/>
  <c r="H95" i="1"/>
  <c r="I95" i="1"/>
  <c r="J96" i="1"/>
  <c r="K96" i="1"/>
  <c r="E94" i="1"/>
  <c r="H94" i="1"/>
  <c r="I94" i="1"/>
  <c r="J95" i="1"/>
  <c r="K95" i="1"/>
  <c r="E93" i="1"/>
  <c r="H93" i="1"/>
  <c r="I93" i="1"/>
  <c r="J94" i="1"/>
  <c r="K94" i="1"/>
  <c r="E92" i="1"/>
  <c r="H92" i="1"/>
  <c r="I92" i="1"/>
  <c r="J93" i="1"/>
  <c r="K93" i="1"/>
  <c r="E89" i="1"/>
  <c r="E90" i="1"/>
  <c r="H90" i="1"/>
  <c r="I90" i="1"/>
  <c r="H89" i="1"/>
  <c r="I89" i="1"/>
  <c r="J90" i="1"/>
  <c r="K90" i="1"/>
  <c r="E88" i="1"/>
  <c r="H88" i="1"/>
  <c r="I88" i="1"/>
  <c r="J89" i="1"/>
  <c r="K89" i="1"/>
  <c r="E87" i="1"/>
  <c r="H87" i="1"/>
  <c r="I87" i="1"/>
  <c r="J88" i="1"/>
  <c r="K88" i="1"/>
  <c r="E86" i="1"/>
  <c r="H86" i="1"/>
  <c r="I86" i="1"/>
  <c r="J87" i="1"/>
  <c r="K87" i="1"/>
  <c r="E85" i="1"/>
  <c r="H85" i="1"/>
  <c r="I85" i="1"/>
  <c r="J86" i="1"/>
  <c r="K86" i="1"/>
  <c r="E84" i="1"/>
  <c r="H84" i="1"/>
  <c r="I84" i="1"/>
  <c r="J85" i="1"/>
  <c r="K85" i="1"/>
  <c r="E83" i="1"/>
  <c r="H83" i="1"/>
  <c r="I83" i="1"/>
  <c r="J84" i="1"/>
  <c r="K84" i="1"/>
  <c r="E82" i="1"/>
  <c r="H82" i="1"/>
  <c r="I82" i="1"/>
  <c r="J83" i="1"/>
  <c r="K83" i="1"/>
  <c r="E81" i="1"/>
  <c r="H81" i="1"/>
  <c r="I81" i="1"/>
  <c r="J82" i="1"/>
  <c r="K82" i="1"/>
  <c r="E80" i="1"/>
  <c r="H80" i="1"/>
  <c r="I80" i="1"/>
  <c r="J81" i="1"/>
  <c r="K81" i="1"/>
  <c r="E79" i="1"/>
  <c r="H79" i="1"/>
  <c r="I79" i="1"/>
  <c r="J80" i="1"/>
  <c r="K80" i="1"/>
  <c r="E76" i="1"/>
  <c r="E77" i="1"/>
  <c r="H77" i="1"/>
  <c r="I77" i="1"/>
  <c r="H76" i="1"/>
  <c r="I76" i="1"/>
  <c r="J77" i="1"/>
  <c r="K77" i="1"/>
  <c r="E75" i="1"/>
  <c r="H75" i="1"/>
  <c r="I75" i="1"/>
  <c r="J76" i="1"/>
  <c r="K76" i="1"/>
  <c r="E74" i="1"/>
  <c r="H74" i="1"/>
  <c r="I74" i="1"/>
  <c r="J75" i="1"/>
  <c r="K75" i="1"/>
  <c r="E73" i="1"/>
  <c r="H73" i="1"/>
  <c r="I73" i="1"/>
  <c r="J74" i="1"/>
  <c r="K74" i="1"/>
  <c r="E72" i="1"/>
  <c r="H72" i="1"/>
  <c r="I72" i="1"/>
  <c r="J73" i="1"/>
  <c r="K73" i="1"/>
  <c r="E71" i="1"/>
  <c r="H71" i="1"/>
  <c r="I71" i="1"/>
  <c r="J72" i="1"/>
  <c r="K72" i="1"/>
  <c r="E70" i="1"/>
  <c r="H70" i="1"/>
  <c r="I70" i="1"/>
  <c r="J71" i="1"/>
  <c r="K71" i="1"/>
  <c r="E69" i="1"/>
  <c r="H69" i="1"/>
  <c r="I69" i="1"/>
  <c r="J70" i="1"/>
  <c r="K70" i="1"/>
  <c r="E68" i="1"/>
  <c r="H68" i="1"/>
  <c r="I68" i="1"/>
  <c r="J69" i="1"/>
  <c r="K69" i="1"/>
  <c r="E67" i="1"/>
  <c r="H67" i="1"/>
  <c r="I67" i="1"/>
  <c r="J68" i="1"/>
  <c r="K68" i="1"/>
  <c r="E66" i="1"/>
  <c r="H66" i="1"/>
  <c r="I66" i="1"/>
  <c r="J67" i="1"/>
  <c r="K67" i="1"/>
  <c r="E65" i="1"/>
  <c r="H65" i="1"/>
  <c r="I65" i="1"/>
  <c r="J66" i="1"/>
  <c r="K66" i="1"/>
  <c r="E64" i="1"/>
  <c r="H64" i="1"/>
  <c r="I64" i="1"/>
  <c r="J65" i="1"/>
  <c r="K65" i="1"/>
  <c r="E63" i="1"/>
  <c r="H63" i="1"/>
  <c r="I63" i="1"/>
  <c r="J64" i="1"/>
  <c r="K64" i="1"/>
  <c r="E62" i="1"/>
  <c r="H62" i="1"/>
  <c r="I62" i="1"/>
  <c r="J63" i="1"/>
  <c r="K63" i="1"/>
  <c r="E59" i="1"/>
  <c r="E60" i="1"/>
  <c r="H60" i="1"/>
  <c r="I60" i="1"/>
  <c r="H59" i="1"/>
  <c r="I59" i="1"/>
  <c r="J60" i="1"/>
  <c r="K60" i="1"/>
  <c r="E58" i="1"/>
  <c r="H58" i="1"/>
  <c r="I58" i="1"/>
  <c r="J59" i="1"/>
  <c r="K59" i="1"/>
  <c r="E57" i="1"/>
  <c r="H57" i="1"/>
  <c r="I57" i="1"/>
  <c r="J58" i="1"/>
  <c r="K58" i="1"/>
  <c r="E56" i="1"/>
  <c r="H56" i="1"/>
  <c r="I56" i="1"/>
  <c r="J57" i="1"/>
  <c r="K57" i="1"/>
  <c r="E55" i="1"/>
  <c r="H55" i="1"/>
  <c r="I55" i="1"/>
  <c r="J56" i="1"/>
  <c r="K56" i="1"/>
  <c r="E54" i="1"/>
  <c r="H54" i="1"/>
  <c r="I54" i="1"/>
  <c r="J55" i="1"/>
  <c r="K55" i="1"/>
  <c r="E53" i="1"/>
  <c r="H53" i="1"/>
  <c r="I53" i="1"/>
  <c r="J54" i="1"/>
  <c r="K54" i="1"/>
  <c r="E52" i="1"/>
  <c r="H52" i="1"/>
  <c r="I52" i="1"/>
  <c r="J53" i="1"/>
  <c r="K53" i="1"/>
  <c r="E51" i="1"/>
  <c r="H51" i="1"/>
  <c r="I51" i="1"/>
  <c r="J52" i="1"/>
  <c r="K52" i="1"/>
  <c r="E50" i="1"/>
  <c r="H50" i="1"/>
  <c r="I50" i="1"/>
  <c r="J51" i="1"/>
  <c r="K51" i="1"/>
  <c r="E47" i="1"/>
  <c r="E48" i="1"/>
  <c r="H48" i="1"/>
  <c r="I48" i="1"/>
  <c r="H47" i="1"/>
  <c r="I47" i="1"/>
  <c r="J48" i="1"/>
  <c r="K48" i="1"/>
  <c r="E46" i="1"/>
  <c r="H46" i="1"/>
  <c r="I46" i="1"/>
  <c r="J47" i="1"/>
  <c r="K47" i="1"/>
  <c r="E45" i="1"/>
  <c r="H45" i="1"/>
  <c r="I45" i="1"/>
  <c r="J46" i="1"/>
  <c r="K46" i="1"/>
  <c r="E44" i="1"/>
  <c r="H44" i="1"/>
  <c r="I44" i="1"/>
  <c r="J45" i="1"/>
  <c r="K45" i="1"/>
  <c r="E43" i="1"/>
  <c r="H43" i="1"/>
  <c r="I43" i="1"/>
  <c r="J44" i="1"/>
  <c r="K44" i="1"/>
  <c r="E25" i="1"/>
  <c r="E24" i="1"/>
  <c r="E23" i="1"/>
  <c r="E22" i="1"/>
  <c r="E21" i="1"/>
</calcChain>
</file>

<file path=xl/sharedStrings.xml><?xml version="1.0" encoding="utf-8"?>
<sst xmlns="http://schemas.openxmlformats.org/spreadsheetml/2006/main" count="71" uniqueCount="49">
  <si>
    <t>Width</t>
  </si>
  <si>
    <t>Length</t>
  </si>
  <si>
    <t>Aspect Ratio</t>
  </si>
  <si>
    <t>Flow Rate</t>
  </si>
  <si>
    <t>mm</t>
  </si>
  <si>
    <t>unitless</t>
  </si>
  <si>
    <t>nL/min</t>
  </si>
  <si>
    <t>Ryan's Data (4mm)</t>
  </si>
  <si>
    <t>Compilation of Data from 'MPS Avg Flow' Document</t>
  </si>
  <si>
    <t>TWINE Data from initial Characterization experiments</t>
  </si>
  <si>
    <t xml:space="preserve">Data From Run </t>
  </si>
  <si>
    <t>ImageJ Length</t>
  </si>
  <si>
    <t>Volume Percentage</t>
  </si>
  <si>
    <t>Video Time(min)</t>
  </si>
  <si>
    <t>Video Time(s)</t>
  </si>
  <si>
    <t>Total Time (s)</t>
  </si>
  <si>
    <t>Total Time (min)</t>
  </si>
  <si>
    <t>Flow Rate (µl/min)</t>
  </si>
  <si>
    <t>Flow Rate (nl/s)</t>
  </si>
  <si>
    <t>Data From Run 1</t>
  </si>
  <si>
    <t xml:space="preserve">Capillary2 (µl) = </t>
  </si>
  <si>
    <t>1 to 10</t>
  </si>
  <si>
    <t>Data From Run 2</t>
  </si>
  <si>
    <t>1 to 5</t>
  </si>
  <si>
    <t>Data From Run 3</t>
  </si>
  <si>
    <t>Aspect Ratio 1 to 2</t>
  </si>
  <si>
    <t>Data From Run 4</t>
  </si>
  <si>
    <t>1x2.427</t>
  </si>
  <si>
    <t>Data From Run 5</t>
  </si>
  <si>
    <t xml:space="preserve">Capillary1 (µl) = </t>
  </si>
  <si>
    <t>Aspect Ratio = 1 x 2.3</t>
  </si>
  <si>
    <t>Data From Run 6</t>
  </si>
  <si>
    <t>Aspect Ratio = 1 x 6.82</t>
  </si>
  <si>
    <t>Data From Run 7</t>
  </si>
  <si>
    <t>Aspect Ratio = 1 x 6.67</t>
  </si>
  <si>
    <t>Data From Run 8</t>
  </si>
  <si>
    <t>Aspect Ratio = 1 x 3.93476949590694</t>
  </si>
  <si>
    <t>Data From Run 9</t>
  </si>
  <si>
    <t>Aspect Ratio = 1 x 8.94238085702844</t>
  </si>
  <si>
    <t>Data From Run 10</t>
  </si>
  <si>
    <t>Aspect Ratio = 1 x 8.77569631379443</t>
  </si>
  <si>
    <t xml:space="preserve">  </t>
  </si>
  <si>
    <t>Data From Run 11</t>
  </si>
  <si>
    <t xml:space="preserve">Capillary3 (µl) = </t>
  </si>
  <si>
    <t>ID = 1mm</t>
  </si>
  <si>
    <t>OD = 0.5mm</t>
  </si>
  <si>
    <t>Run 12 - Data From Run With Ryan</t>
  </si>
  <si>
    <t>-</t>
  </si>
  <si>
    <t>Aspect Ratio = 1 x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</si>
</sst>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</cellStyleXfs>
  <cellXfs count="44">
    <xf numFmtId="0" fontId="0" fillId="0" borderId="0" xfId="0"/>
    <xf numFmtId="0" fontId="1" fillId="3" borderId="1" xfId="2" applyBorder="1"/>
    <xf numFmtId="0" fontId="1" fillId="2" borderId="1" xfId="1" applyBorder="1"/>
    <xf numFmtId="0" fontId="1" fillId="2" borderId="3" xfId="1" applyBorder="1"/>
    <xf numFmtId="0" fontId="1" fillId="2" borderId="4" xfId="1" applyBorder="1"/>
    <xf numFmtId="0" fontId="1" fillId="2" borderId="6" xfId="1" applyBorder="1"/>
    <xf numFmtId="0" fontId="1" fillId="2" borderId="8" xfId="1" applyBorder="1"/>
    <xf numFmtId="0" fontId="1" fillId="2" borderId="9" xfId="1" applyBorder="1"/>
    <xf numFmtId="0" fontId="1" fillId="3" borderId="3" xfId="2" applyBorder="1"/>
    <xf numFmtId="0" fontId="1" fillId="3" borderId="4" xfId="2" applyBorder="1"/>
    <xf numFmtId="0" fontId="1" fillId="3" borderId="6" xfId="2" applyBorder="1"/>
    <xf numFmtId="0" fontId="0" fillId="0" borderId="0" xfId="0" applyNumberFormat="1"/>
    <xf numFmtId="0" fontId="0" fillId="0" borderId="0" xfId="0" applyFont="1"/>
    <xf numFmtId="0" fontId="1" fillId="3" borderId="12" xfId="2" applyBorder="1"/>
    <xf numFmtId="0" fontId="1" fillId="3" borderId="13" xfId="2" applyBorder="1"/>
    <xf numFmtId="0" fontId="1" fillId="4" borderId="1" xfId="3" applyBorder="1"/>
    <xf numFmtId="0" fontId="1" fillId="4" borderId="3" xfId="3" applyBorder="1"/>
    <xf numFmtId="0" fontId="1" fillId="4" borderId="4" xfId="3" applyBorder="1"/>
    <xf numFmtId="0" fontId="1" fillId="4" borderId="6" xfId="3" applyBorder="1"/>
    <xf numFmtId="0" fontId="1" fillId="4" borderId="8" xfId="3" applyBorder="1"/>
    <xf numFmtId="0" fontId="1" fillId="4" borderId="9" xfId="3" applyBorder="1"/>
    <xf numFmtId="0" fontId="1" fillId="2" borderId="2" xfId="1" applyBorder="1" applyAlignment="1">
      <alignment horizontal="center" vertical="center" textRotation="90" wrapText="1"/>
    </xf>
    <xf numFmtId="0" fontId="1" fillId="2" borderId="5" xfId="1" applyBorder="1" applyAlignment="1">
      <alignment horizontal="center" vertical="center" textRotation="90" wrapText="1"/>
    </xf>
    <xf numFmtId="0" fontId="1" fillId="2" borderId="7" xfId="1" applyBorder="1" applyAlignment="1">
      <alignment horizontal="center" vertical="center" textRotation="90" wrapText="1"/>
    </xf>
    <xf numFmtId="0" fontId="1" fillId="3" borderId="10" xfId="2" applyBorder="1" applyAlignment="1">
      <alignment horizontal="center" vertical="center" textRotation="90" wrapText="1"/>
    </xf>
    <xf numFmtId="0" fontId="1" fillId="3" borderId="11" xfId="2" applyBorder="1" applyAlignment="1">
      <alignment horizontal="center" vertical="center" textRotation="90" wrapText="1"/>
    </xf>
    <xf numFmtId="0" fontId="1" fillId="4" borderId="2" xfId="3" applyBorder="1" applyAlignment="1">
      <alignment horizontal="center" vertical="center" textRotation="90" wrapText="1"/>
    </xf>
    <xf numFmtId="0" fontId="1" fillId="4" borderId="5" xfId="3" applyBorder="1" applyAlignment="1">
      <alignment horizontal="center" vertical="center" textRotation="90" wrapText="1"/>
    </xf>
    <xf numFmtId="0" fontId="1" fillId="4" borderId="7" xfId="3" applyBorder="1" applyAlignment="1">
      <alignment horizontal="center" vertical="center" textRotation="90" wrapText="1"/>
    </xf>
    <xf numFmtId="0" fontId="3" fillId="6" borderId="14" xfId="0" applyFont="1" applyFill="1" applyBorder="1" applyAlignment="1"/>
    <xf numFmtId="0" fontId="0" fillId="6" borderId="14" xfId="0" applyFill="1" applyBorder="1"/>
    <xf numFmtId="0" fontId="0" fillId="6" borderId="14" xfId="0" applyFill="1" applyBorder="1" applyAlignment="1">
      <alignment wrapText="1"/>
    </xf>
    <xf numFmtId="0" fontId="3" fillId="0" borderId="0" xfId="0" applyFont="1" applyAlignment="1"/>
    <xf numFmtId="0" fontId="0" fillId="0" borderId="0" xfId="0" applyBorder="1"/>
    <xf numFmtId="20" fontId="0" fillId="0" borderId="0" xfId="0" applyNumberFormat="1"/>
    <xf numFmtId="0" fontId="0" fillId="0" borderId="0" xfId="0" applyFill="1" applyBorder="1"/>
    <xf numFmtId="16" fontId="0" fillId="0" borderId="0" xfId="0" applyNumberFormat="1"/>
    <xf numFmtId="9" fontId="0" fillId="0" borderId="0" xfId="0" applyNumberFormat="1"/>
    <xf numFmtId="2" fontId="0" fillId="0" borderId="0" xfId="0" applyNumberFormat="1"/>
    <xf numFmtId="0" fontId="2" fillId="5" borderId="0" xfId="4" applyAlignment="1"/>
    <xf numFmtId="0" fontId="2" fillId="5" borderId="0" xfId="4"/>
    <xf numFmtId="0" fontId="2" fillId="5" borderId="0" xfId="4" applyBorder="1"/>
    <xf numFmtId="0" fontId="2" fillId="5" borderId="15" xfId="4" applyBorder="1"/>
    <xf numFmtId="0" fontId="0" fillId="0" borderId="15" xfId="0" applyFont="1" applyBorder="1"/>
  </cellXfs>
  <cellStyles count="5">
    <cellStyle name="20% - Accent1" xfId="1" builtinId="30"/>
    <cellStyle name="40% - Accent1" xfId="2" builtinId="31"/>
    <cellStyle name="60% - Accent1" xfId="3" builtinId="32"/>
    <cellStyle name="Bad" xfId="4" builtinId="27"/>
    <cellStyle name="Normal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1579274381150807"/>
          <c:y val="2.5240439689108891E-2"/>
          <c:w val="0.85290295471680033"/>
          <c:h val="0.84502378038499715"/>
        </c:manualLayout>
      </c:layout>
      <c:scatterChart>
        <c:scatterStyle val="lineMarker"/>
        <c:varyColors val="0"/>
        <c:ser>
          <c:idx val="0"/>
          <c:order val="0"/>
          <c:tx>
            <c:v>MPS AVG Flow</c:v>
          </c:tx>
          <c:spPr>
            <a:ln w="127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00FF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dPt>
            <c:idx val="2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ysClr val="windowText" lastClr="000000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426-4CF2-BF87-148CF56D0C87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ysClr val="windowText" lastClr="000000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1426-4CF2-BF87-148CF56D0C87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rgbClr val="0000FF"/>
                </a:solidFill>
                <a:ln w="9525">
                  <a:solidFill>
                    <a:sysClr val="windowText" lastClr="000000"/>
                  </a:solidFill>
                </a:ln>
                <a:effectLst/>
              </c:spPr>
            </c:marker>
            <c:bubble3D val="0"/>
            <c:spPr>
              <a:ln w="127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1426-4CF2-BF87-148CF56D0C87}"/>
              </c:ext>
            </c:extLst>
          </c:dPt>
          <c:xVal>
            <c:numRef>
              <c:f>Sheet1!$E$6:$E$20</c:f>
              <c:numCache>
                <c:formatCode>General</c:formatCode>
                <c:ptCount val="15"/>
                <c:pt idx="0">
                  <c:v>2.5</c:v>
                </c:pt>
                <c:pt idx="1">
                  <c:v>5</c:v>
                </c:pt>
                <c:pt idx="2">
                  <c:v>7.5</c:v>
                </c:pt>
                <c:pt idx="3">
                  <c:v>10</c:v>
                </c:pt>
                <c:pt idx="4">
                  <c:v>1.25</c:v>
                </c:pt>
                <c:pt idx="5">
                  <c:v>2.5</c:v>
                </c:pt>
                <c:pt idx="6">
                  <c:v>3.75</c:v>
                </c:pt>
                <c:pt idx="7">
                  <c:v>5</c:v>
                </c:pt>
                <c:pt idx="8">
                  <c:v>1.25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5</c:v>
                </c:pt>
                <c:pt idx="13">
                  <c:v>3</c:v>
                </c:pt>
                <c:pt idx="14">
                  <c:v>3</c:v>
                </c:pt>
              </c:numCache>
            </c:numRef>
          </c:xVal>
          <c:yVal>
            <c:numRef>
              <c:f>Sheet1!$F$6:$F$20</c:f>
              <c:numCache>
                <c:formatCode>General</c:formatCode>
                <c:ptCount val="15"/>
                <c:pt idx="0">
                  <c:v>213.5</c:v>
                </c:pt>
                <c:pt idx="1">
                  <c:v>77.569999999999993</c:v>
                </c:pt>
                <c:pt idx="2">
                  <c:v>57.277999999999999</c:v>
                </c:pt>
                <c:pt idx="3">
                  <c:v>83.72</c:v>
                </c:pt>
                <c:pt idx="4">
                  <c:v>58.515999999999998</c:v>
                </c:pt>
                <c:pt idx="5">
                  <c:v>58.154000000000003</c:v>
                </c:pt>
                <c:pt idx="6">
                  <c:v>55.518999999999998</c:v>
                </c:pt>
                <c:pt idx="7">
                  <c:v>56.896000000000001</c:v>
                </c:pt>
                <c:pt idx="8">
                  <c:v>547.20000000000005</c:v>
                </c:pt>
                <c:pt idx="9">
                  <c:v>356.37</c:v>
                </c:pt>
                <c:pt idx="10">
                  <c:v>79.900000000000006</c:v>
                </c:pt>
                <c:pt idx="11">
                  <c:v>226.33799999999999</c:v>
                </c:pt>
                <c:pt idx="12">
                  <c:v>53.4</c:v>
                </c:pt>
                <c:pt idx="13">
                  <c:v>71.349999999999994</c:v>
                </c:pt>
                <c:pt idx="14">
                  <c:v>273.69099999999997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26-4CF2-BF87-148CF56D0C87}"/>
            </c:ext>
          </c:extLst>
        </c:ser>
        <c:ser>
          <c:idx val="1"/>
          <c:order val="1"/>
          <c:tx>
            <c:v>Ryan 4mm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66FF33"/>
              </a:solidFill>
              <a:ln w="9525">
                <a:solidFill>
                  <a:srgbClr val="66FF33"/>
                </a:solidFill>
              </a:ln>
              <a:effectLst/>
            </c:spPr>
          </c:marker>
          <c:xVal>
            <c:numRef>
              <c:f>Sheet1!$E$21:$E$25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Sheet1!$F$21:$F$25</c:f>
              <c:numCache>
                <c:formatCode>General</c:formatCode>
                <c:ptCount val="5"/>
                <c:pt idx="0">
                  <c:v>315</c:v>
                </c:pt>
                <c:pt idx="1">
                  <c:v>435</c:v>
                </c:pt>
                <c:pt idx="2">
                  <c:v>59</c:v>
                </c:pt>
                <c:pt idx="3">
                  <c:v>72</c:v>
                </c:pt>
                <c:pt idx="4">
                  <c:v>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F555-4AE8-B0D5-4C80DBCDC4EA}"/>
            </c:ext>
          </c:extLst>
        </c:ser>
        <c:ser>
          <c:idx val="2"/>
          <c:order val="2"/>
          <c:tx>
            <c:v>Twine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FF00"/>
              </a:solidFill>
              <a:ln w="9525">
                <a:solidFill>
                  <a:srgbClr val="FFC000">
                    <a:lumMod val="75000"/>
                  </a:srgbClr>
                </a:solidFill>
              </a:ln>
              <a:effectLst/>
            </c:spPr>
          </c:marker>
          <c:xVal>
            <c:numRef>
              <c:f>Sheet1!$E$26:$E$36</c:f>
              <c:numCache>
                <c:formatCode>General</c:formatCode>
                <c:ptCount val="11"/>
                <c:pt idx="0">
                  <c:v>10</c:v>
                </c:pt>
                <c:pt idx="1">
                  <c:v>5</c:v>
                </c:pt>
                <c:pt idx="2">
                  <c:v>2</c:v>
                </c:pt>
                <c:pt idx="3">
                  <c:v>2.427</c:v>
                </c:pt>
                <c:pt idx="4">
                  <c:v>2.2999999999999998</c:v>
                </c:pt>
                <c:pt idx="5">
                  <c:v>6.82</c:v>
                </c:pt>
                <c:pt idx="6">
                  <c:v>6.67</c:v>
                </c:pt>
                <c:pt idx="7">
                  <c:v>3.9347694959069401</c:v>
                </c:pt>
                <c:pt idx="8">
                  <c:v>8.9423808570284393</c:v>
                </c:pt>
                <c:pt idx="9">
                  <c:v>8.7756963137944304</c:v>
                </c:pt>
                <c:pt idx="10">
                  <c:v>3</c:v>
                </c:pt>
              </c:numCache>
            </c:numRef>
          </c:xVal>
          <c:yVal>
            <c:numRef>
              <c:f>Sheet1!$F$26:$F$36</c:f>
              <c:numCache>
                <c:formatCode>General</c:formatCode>
                <c:ptCount val="11"/>
                <c:pt idx="0">
                  <c:v>190.38051480754149</c:v>
                </c:pt>
                <c:pt idx="1">
                  <c:v>508.88711608055837</c:v>
                </c:pt>
                <c:pt idx="2">
                  <c:v>305.50572745071531</c:v>
                </c:pt>
                <c:pt idx="3">
                  <c:v>665.03952196830778</c:v>
                </c:pt>
                <c:pt idx="4">
                  <c:v>379.48025792258426</c:v>
                </c:pt>
                <c:pt idx="5">
                  <c:v>51.820435830654311</c:v>
                </c:pt>
                <c:pt idx="6">
                  <c:v>104.30616682680905</c:v>
                </c:pt>
                <c:pt idx="7">
                  <c:v>435.77193265566223</c:v>
                </c:pt>
                <c:pt idx="8">
                  <c:v>197.99573539984314</c:v>
                </c:pt>
                <c:pt idx="9">
                  <c:v>129.55701097999668</c:v>
                </c:pt>
                <c:pt idx="10">
                  <c:v>586.53496286611608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F555-4AE8-B0D5-4C80DBCDC4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1823232"/>
        <c:axId val="761824064"/>
      </c:scatterChart>
      <c:valAx>
        <c:axId val="761823232"/>
        <c:scaling>
          <c:orientation val="minMax"/>
          <c:max val="10"/>
          <c:min val="0"/>
        </c:scaling>
        <c:delete val="0"/>
        <c:axPos val="b"/>
        <c:majorGridlines>
          <c:spPr>
            <a:ln w="12700" cap="flat" cmpd="sng" algn="ctr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 sz="1200"/>
                  <a:t>Aspect</a:t>
                </a:r>
                <a:r>
                  <a:rPr lang="en-US" sz="1200" baseline="0"/>
                  <a:t> Ratio length/width (l/w)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0.30766343133113444"/>
              <c:y val="0.92502931396539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761824064"/>
        <c:crosses val="autoZero"/>
        <c:crossBetween val="midCat"/>
      </c:valAx>
      <c:valAx>
        <c:axId val="761824064"/>
        <c:scaling>
          <c:orientation val="minMax"/>
          <c:min val="0"/>
        </c:scaling>
        <c:delete val="0"/>
        <c:axPos val="l"/>
        <c:majorGridlines>
          <c:spPr>
            <a:ln w="12700" cap="flat" cmpd="sng" algn="ctr">
              <a:solidFill>
                <a:schemeClr val="bg1">
                  <a:lumMod val="50000"/>
                </a:schemeClr>
              </a:solidFill>
              <a:prstDash val="sysDash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+mn-cs"/>
                  </a:defRPr>
                </a:pPr>
                <a:r>
                  <a:rPr lang="en-US" sz="1200" baseline="0">
                    <a:solidFill>
                      <a:schemeClr val="tx1"/>
                    </a:solidFill>
                  </a:rPr>
                  <a:t>Flow Rate (nL/min)</a:t>
                </a:r>
              </a:p>
            </c:rich>
          </c:tx>
          <c:layout>
            <c:manualLayout>
              <c:xMode val="edge"/>
              <c:yMode val="edge"/>
              <c:x val="3.6589176352955881E-3"/>
              <c:y val="0.238930815580037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761823232"/>
        <c:crossesAt val="0"/>
        <c:crossBetween val="midCat"/>
      </c:valAx>
      <c:spPr>
        <a:noFill/>
        <a:ln w="19050"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71141238589831524"/>
          <c:y val="6.1073864167269114E-2"/>
          <c:w val="0.19950083522634882"/>
          <c:h val="0.18692544452195931"/>
        </c:manualLayout>
      </c:layout>
      <c:overlay val="0"/>
      <c:spPr>
        <a:solidFill>
          <a:sysClr val="window" lastClr="FFFFFF"/>
        </a:solidFill>
        <a:ln w="12700">
          <a:solidFill>
            <a:sysClr val="windowText" lastClr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19050" cap="flat" cmpd="sng" algn="ctr">
      <a:solidFill>
        <a:sysClr val="windowText" lastClr="000000"/>
      </a:solidFill>
      <a:prstDash val="solid"/>
      <a:round/>
    </a:ln>
    <a:effectLst/>
  </c:spPr>
  <c:txPr>
    <a:bodyPr/>
    <a:lstStyle/>
    <a:p>
      <a:pPr>
        <a:defRPr sz="800" baseline="0">
          <a:solidFill>
            <a:schemeClr val="tx1"/>
          </a:solidFill>
          <a:latin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46382</xdr:colOff>
      <xdr:row>2</xdr:row>
      <xdr:rowOff>159254</xdr:rowOff>
    </xdr:from>
    <xdr:to>
      <xdr:col>14</xdr:col>
      <xdr:colOff>243840</xdr:colOff>
      <xdr:row>18</xdr:row>
      <xdr:rowOff>86973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E193F66-D08F-497D-A46C-36649D33F3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Twine_CharacterizedFlowR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FlowRate"/>
      <sheetName val="Sheet1"/>
    </sheetNames>
    <sheetDataSet>
      <sheetData sheetId="0"/>
      <sheetData sheetId="1">
        <row r="5">
          <cell r="AD5">
            <v>4.9578259064463923</v>
          </cell>
        </row>
        <row r="6">
          <cell r="AD6">
            <v>12.692034320502765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K232"/>
  <sheetViews>
    <sheetView tabSelected="1" zoomScale="115" zoomScaleNormal="115" workbookViewId="0">
      <selection activeCell="A42" sqref="A42:K235"/>
    </sheetView>
  </sheetViews>
  <sheetFormatPr defaultRowHeight="14.4" x14ac:dyDescent="0.3"/>
  <cols>
    <col min="3" max="3" width="5.88671875" bestFit="1" customWidth="1"/>
    <col min="4" max="4" width="6.44140625" bestFit="1" customWidth="1"/>
    <col min="5" max="5" width="11.21875" bestFit="1" customWidth="1"/>
  </cols>
  <sheetData>
    <row r="4" spans="2:6" x14ac:dyDescent="0.3">
      <c r="C4" t="s">
        <v>0</v>
      </c>
      <c r="D4" t="s">
        <v>1</v>
      </c>
      <c r="E4" t="s">
        <v>2</v>
      </c>
      <c r="F4" t="s">
        <v>3</v>
      </c>
    </row>
    <row r="5" spans="2:6" ht="15" thickBot="1" x14ac:dyDescent="0.35">
      <c r="C5" t="s">
        <v>4</v>
      </c>
      <c r="D5" t="s">
        <v>4</v>
      </c>
      <c r="E5" t="s">
        <v>5</v>
      </c>
      <c r="F5" t="s">
        <v>6</v>
      </c>
    </row>
    <row r="6" spans="2:6" x14ac:dyDescent="0.3">
      <c r="B6" s="21" t="s">
        <v>8</v>
      </c>
      <c r="C6" s="3">
        <v>2</v>
      </c>
      <c r="D6" s="3">
        <v>5</v>
      </c>
      <c r="E6" s="3">
        <v>2.5</v>
      </c>
      <c r="F6" s="4">
        <v>213.5</v>
      </c>
    </row>
    <row r="7" spans="2:6" x14ac:dyDescent="0.3">
      <c r="B7" s="22"/>
      <c r="C7" s="2">
        <v>2</v>
      </c>
      <c r="D7" s="2">
        <v>10</v>
      </c>
      <c r="E7" s="2">
        <v>5</v>
      </c>
      <c r="F7" s="5">
        <v>77.569999999999993</v>
      </c>
    </row>
    <row r="8" spans="2:6" x14ac:dyDescent="0.3">
      <c r="B8" s="22"/>
      <c r="C8" s="2">
        <v>2</v>
      </c>
      <c r="D8" s="2">
        <v>15</v>
      </c>
      <c r="E8" s="2">
        <v>7.5</v>
      </c>
      <c r="F8" s="5">
        <v>57.277999999999999</v>
      </c>
    </row>
    <row r="9" spans="2:6" x14ac:dyDescent="0.3">
      <c r="B9" s="22"/>
      <c r="C9" s="2">
        <v>2</v>
      </c>
      <c r="D9" s="2">
        <v>20</v>
      </c>
      <c r="E9" s="2">
        <v>10</v>
      </c>
      <c r="F9" s="5">
        <v>83.72</v>
      </c>
    </row>
    <row r="10" spans="2:6" x14ac:dyDescent="0.3">
      <c r="B10" s="22"/>
      <c r="C10" s="2">
        <v>4</v>
      </c>
      <c r="D10" s="2">
        <v>5</v>
      </c>
      <c r="E10" s="2">
        <v>1.25</v>
      </c>
      <c r="F10" s="5">
        <v>58.515999999999998</v>
      </c>
    </row>
    <row r="11" spans="2:6" x14ac:dyDescent="0.3">
      <c r="B11" s="22"/>
      <c r="C11" s="2">
        <v>4</v>
      </c>
      <c r="D11" s="2">
        <v>10</v>
      </c>
      <c r="E11" s="2">
        <v>2.5</v>
      </c>
      <c r="F11" s="5">
        <v>58.154000000000003</v>
      </c>
    </row>
    <row r="12" spans="2:6" x14ac:dyDescent="0.3">
      <c r="B12" s="22"/>
      <c r="C12" s="2">
        <v>4</v>
      </c>
      <c r="D12" s="2">
        <v>15</v>
      </c>
      <c r="E12" s="2">
        <v>3.75</v>
      </c>
      <c r="F12" s="5">
        <v>55.518999999999998</v>
      </c>
    </row>
    <row r="13" spans="2:6" x14ac:dyDescent="0.3">
      <c r="B13" s="22"/>
      <c r="C13" s="2">
        <v>4</v>
      </c>
      <c r="D13" s="2">
        <v>20</v>
      </c>
      <c r="E13" s="2">
        <v>5</v>
      </c>
      <c r="F13" s="5">
        <v>56.896000000000001</v>
      </c>
    </row>
    <row r="14" spans="2:6" x14ac:dyDescent="0.3">
      <c r="B14" s="22"/>
      <c r="C14" s="2">
        <v>4</v>
      </c>
      <c r="D14" s="2">
        <v>5</v>
      </c>
      <c r="E14" s="2">
        <v>1.25</v>
      </c>
      <c r="F14" s="5">
        <v>547.20000000000005</v>
      </c>
    </row>
    <row r="15" spans="2:6" x14ac:dyDescent="0.3">
      <c r="B15" s="22"/>
      <c r="C15" s="2">
        <v>4</v>
      </c>
      <c r="D15" s="2">
        <v>8</v>
      </c>
      <c r="E15" s="2">
        <v>2</v>
      </c>
      <c r="F15" s="5">
        <v>356.37</v>
      </c>
    </row>
    <row r="16" spans="2:6" x14ac:dyDescent="0.3">
      <c r="B16" s="22"/>
      <c r="C16" s="2">
        <v>4</v>
      </c>
      <c r="D16" s="2">
        <v>12</v>
      </c>
      <c r="E16" s="2">
        <v>3</v>
      </c>
      <c r="F16" s="5">
        <v>79.900000000000006</v>
      </c>
    </row>
    <row r="17" spans="2:6" x14ac:dyDescent="0.3">
      <c r="B17" s="22"/>
      <c r="C17" s="2">
        <v>4</v>
      </c>
      <c r="D17" s="2">
        <v>16</v>
      </c>
      <c r="E17" s="2">
        <v>4</v>
      </c>
      <c r="F17" s="5">
        <v>226.33799999999999</v>
      </c>
    </row>
    <row r="18" spans="2:6" x14ac:dyDescent="0.3">
      <c r="B18" s="22"/>
      <c r="C18" s="2">
        <v>4</v>
      </c>
      <c r="D18" s="2">
        <v>20</v>
      </c>
      <c r="E18" s="2">
        <v>5</v>
      </c>
      <c r="F18" s="5">
        <v>53.4</v>
      </c>
    </row>
    <row r="19" spans="2:6" x14ac:dyDescent="0.3">
      <c r="B19" s="22"/>
      <c r="C19" s="2">
        <v>4</v>
      </c>
      <c r="D19" s="2">
        <v>12</v>
      </c>
      <c r="E19" s="2">
        <v>3</v>
      </c>
      <c r="F19" s="5">
        <v>71.349999999999994</v>
      </c>
    </row>
    <row r="20" spans="2:6" ht="15" thickBot="1" x14ac:dyDescent="0.35">
      <c r="B20" s="23"/>
      <c r="C20" s="6">
        <v>4</v>
      </c>
      <c r="D20" s="6">
        <v>12</v>
      </c>
      <c r="E20" s="6">
        <v>3</v>
      </c>
      <c r="F20" s="7">
        <v>273.69099999999997</v>
      </c>
    </row>
    <row r="21" spans="2:6" ht="14.4" customHeight="1" x14ac:dyDescent="0.3">
      <c r="B21" s="24" t="s">
        <v>7</v>
      </c>
      <c r="C21" s="8">
        <v>4</v>
      </c>
      <c r="D21" s="8">
        <v>4</v>
      </c>
      <c r="E21" s="8">
        <f>D21/C21</f>
        <v>1</v>
      </c>
      <c r="F21" s="9">
        <v>315</v>
      </c>
    </row>
    <row r="22" spans="2:6" ht="14.4" customHeight="1" x14ac:dyDescent="0.3">
      <c r="B22" s="25"/>
      <c r="C22" s="1">
        <v>4</v>
      </c>
      <c r="D22" s="1">
        <v>8</v>
      </c>
      <c r="E22" s="1">
        <f>D22/C22</f>
        <v>2</v>
      </c>
      <c r="F22" s="10">
        <v>435</v>
      </c>
    </row>
    <row r="23" spans="2:6" x14ac:dyDescent="0.3">
      <c r="B23" s="25"/>
      <c r="C23" s="1">
        <v>4</v>
      </c>
      <c r="D23" s="1">
        <v>12</v>
      </c>
      <c r="E23" s="1">
        <f>D23/C23</f>
        <v>3</v>
      </c>
      <c r="F23" s="10">
        <v>59</v>
      </c>
    </row>
    <row r="24" spans="2:6" x14ac:dyDescent="0.3">
      <c r="B24" s="25"/>
      <c r="C24" s="1">
        <v>4</v>
      </c>
      <c r="D24" s="1">
        <v>16</v>
      </c>
      <c r="E24" s="1">
        <f>D24/C24</f>
        <v>4</v>
      </c>
      <c r="F24" s="10">
        <v>72</v>
      </c>
    </row>
    <row r="25" spans="2:6" ht="15" thickBot="1" x14ac:dyDescent="0.35">
      <c r="B25" s="25"/>
      <c r="C25" s="13">
        <v>4</v>
      </c>
      <c r="D25" s="13">
        <v>20</v>
      </c>
      <c r="E25" s="13">
        <f>D25/C25</f>
        <v>5</v>
      </c>
      <c r="F25" s="14">
        <v>56</v>
      </c>
    </row>
    <row r="26" spans="2:6" ht="14.4" customHeight="1" x14ac:dyDescent="0.3">
      <c r="B26" s="26" t="s">
        <v>9</v>
      </c>
      <c r="C26" s="16"/>
      <c r="D26" s="16"/>
      <c r="E26" s="16">
        <v>10</v>
      </c>
      <c r="F26" s="17">
        <v>190.38051480754149</v>
      </c>
    </row>
    <row r="27" spans="2:6" x14ac:dyDescent="0.3">
      <c r="B27" s="27"/>
      <c r="C27" s="15"/>
      <c r="D27" s="15"/>
      <c r="E27" s="15">
        <v>5</v>
      </c>
      <c r="F27" s="18">
        <v>508.88711608055837</v>
      </c>
    </row>
    <row r="28" spans="2:6" x14ac:dyDescent="0.3">
      <c r="B28" s="27"/>
      <c r="C28" s="15"/>
      <c r="D28" s="15"/>
      <c r="E28" s="15">
        <v>2</v>
      </c>
      <c r="F28" s="18">
        <v>305.50572745071531</v>
      </c>
    </row>
    <row r="29" spans="2:6" x14ac:dyDescent="0.3">
      <c r="B29" s="27"/>
      <c r="C29" s="15"/>
      <c r="D29" s="15"/>
      <c r="E29" s="15">
        <v>2.427</v>
      </c>
      <c r="F29" s="18">
        <v>665.03952196830778</v>
      </c>
    </row>
    <row r="30" spans="2:6" x14ac:dyDescent="0.3">
      <c r="B30" s="27"/>
      <c r="C30" s="15"/>
      <c r="D30" s="15"/>
      <c r="E30" s="15">
        <v>2.2999999999999998</v>
      </c>
      <c r="F30" s="18">
        <v>379.48025792258426</v>
      </c>
    </row>
    <row r="31" spans="2:6" x14ac:dyDescent="0.3">
      <c r="B31" s="27"/>
      <c r="C31" s="15"/>
      <c r="D31" s="15"/>
      <c r="E31" s="15">
        <v>6.82</v>
      </c>
      <c r="F31" s="18">
        <v>51.820435830654311</v>
      </c>
    </row>
    <row r="32" spans="2:6" x14ac:dyDescent="0.3">
      <c r="B32" s="27"/>
      <c r="C32" s="15"/>
      <c r="D32" s="15"/>
      <c r="E32" s="15">
        <v>6.67</v>
      </c>
      <c r="F32" s="18">
        <v>104.30616682680905</v>
      </c>
    </row>
    <row r="33" spans="1:11" x14ac:dyDescent="0.3">
      <c r="B33" s="27"/>
      <c r="C33" s="15"/>
      <c r="D33" s="15"/>
      <c r="E33" s="15">
        <v>3.9347694959069401</v>
      </c>
      <c r="F33" s="18">
        <v>435.77193265566223</v>
      </c>
    </row>
    <row r="34" spans="1:11" x14ac:dyDescent="0.3">
      <c r="B34" s="27"/>
      <c r="C34" s="15"/>
      <c r="D34" s="15"/>
      <c r="E34" s="15">
        <v>8.9423808570284393</v>
      </c>
      <c r="F34" s="18">
        <v>197.99573539984314</v>
      </c>
    </row>
    <row r="35" spans="1:11" x14ac:dyDescent="0.3">
      <c r="B35" s="27"/>
      <c r="C35" s="15"/>
      <c r="D35" s="15"/>
      <c r="E35" s="15">
        <v>8.7756963137944304</v>
      </c>
      <c r="F35" s="18">
        <v>129.55701097999668</v>
      </c>
    </row>
    <row r="36" spans="1:11" ht="15" thickBot="1" x14ac:dyDescent="0.35">
      <c r="B36" s="28"/>
      <c r="C36" s="19"/>
      <c r="D36" s="19"/>
      <c r="E36" s="19">
        <v>3</v>
      </c>
      <c r="F36" s="20">
        <v>586.53496286611608</v>
      </c>
    </row>
    <row r="37" spans="1:11" x14ac:dyDescent="0.3">
      <c r="K37" s="11"/>
    </row>
    <row r="39" spans="1:11" x14ac:dyDescent="0.3">
      <c r="K39" s="12"/>
    </row>
    <row r="40" spans="1:11" x14ac:dyDescent="0.3">
      <c r="K40" s="12"/>
    </row>
    <row r="41" spans="1:11" ht="15" thickBot="1" x14ac:dyDescent="0.35">
      <c r="K41" s="12"/>
    </row>
    <row r="42" spans="1:11" ht="45" thickBot="1" x14ac:dyDescent="0.45">
      <c r="A42" s="29" t="s">
        <v>10</v>
      </c>
      <c r="B42" s="30"/>
      <c r="C42" s="30"/>
      <c r="D42" s="31" t="s">
        <v>11</v>
      </c>
      <c r="E42" s="31" t="s">
        <v>12</v>
      </c>
      <c r="F42" s="31" t="s">
        <v>13</v>
      </c>
      <c r="G42" s="31" t="s">
        <v>14</v>
      </c>
      <c r="H42" s="31" t="s">
        <v>15</v>
      </c>
      <c r="I42" s="31" t="s">
        <v>16</v>
      </c>
      <c r="J42" s="31" t="s">
        <v>17</v>
      </c>
      <c r="K42" s="31" t="s">
        <v>18</v>
      </c>
    </row>
    <row r="43" spans="1:11" ht="21" x14ac:dyDescent="0.4">
      <c r="A43" s="32" t="s">
        <v>19</v>
      </c>
      <c r="D43" s="33">
        <v>34</v>
      </c>
      <c r="E43" s="33">
        <f>100-D43</f>
        <v>66</v>
      </c>
      <c r="F43" s="33">
        <v>1</v>
      </c>
      <c r="G43" s="33">
        <v>0</v>
      </c>
      <c r="H43" s="33">
        <f>(F43*60)+G43</f>
        <v>60</v>
      </c>
      <c r="I43" s="33">
        <f>H43/60</f>
        <v>1</v>
      </c>
    </row>
    <row r="44" spans="1:11" x14ac:dyDescent="0.3">
      <c r="A44" t="s">
        <v>20</v>
      </c>
      <c r="B44">
        <v>12.692034320502765</v>
      </c>
      <c r="D44" s="33">
        <v>36</v>
      </c>
      <c r="E44" s="33">
        <f t="shared" ref="E44:E121" si="0">100-D44</f>
        <v>64</v>
      </c>
      <c r="F44" s="33">
        <v>2</v>
      </c>
      <c r="G44" s="33">
        <v>0</v>
      </c>
      <c r="H44" s="33">
        <f t="shared" ref="H44:H121" si="1">(F44*60)+G44</f>
        <v>120</v>
      </c>
      <c r="I44" s="33">
        <f t="shared" ref="I44:I121" si="2">H44/60</f>
        <v>2</v>
      </c>
      <c r="J44">
        <f>(((E43-E44)/100)*Capillary2)/(I44-I43)</f>
        <v>0.25384068641005531</v>
      </c>
      <c r="K44">
        <f>J44*1000/60</f>
        <v>4.2306781068342554</v>
      </c>
    </row>
    <row r="45" spans="1:11" x14ac:dyDescent="0.3">
      <c r="A45" t="s">
        <v>2</v>
      </c>
      <c r="B45" s="34" t="s">
        <v>21</v>
      </c>
      <c r="D45" s="33">
        <v>37</v>
      </c>
      <c r="E45" s="33">
        <f t="shared" si="0"/>
        <v>63</v>
      </c>
      <c r="F45" s="33">
        <v>3</v>
      </c>
      <c r="G45" s="33">
        <v>0</v>
      </c>
      <c r="H45" s="33">
        <f t="shared" si="1"/>
        <v>180</v>
      </c>
      <c r="I45" s="33">
        <f t="shared" si="2"/>
        <v>3</v>
      </c>
      <c r="J45">
        <f>(((E44-E45)/100)*Capillary2)/(I45-I44)</f>
        <v>0.12692034320502765</v>
      </c>
      <c r="K45">
        <f t="shared" ref="K45:K121" si="3">J45*1000/60</f>
        <v>2.1153390534171277</v>
      </c>
    </row>
    <row r="46" spans="1:11" x14ac:dyDescent="0.3">
      <c r="D46" s="35">
        <v>39</v>
      </c>
      <c r="E46" s="33">
        <f t="shared" si="0"/>
        <v>61</v>
      </c>
      <c r="F46" s="33">
        <v>4</v>
      </c>
      <c r="G46" s="33">
        <v>0</v>
      </c>
      <c r="H46" s="33">
        <f t="shared" si="1"/>
        <v>240</v>
      </c>
      <c r="I46" s="33">
        <f t="shared" si="2"/>
        <v>4</v>
      </c>
      <c r="J46">
        <f>(((E45-E46)/100)*Capillary2)/(I46-I45)</f>
        <v>0.25384068641005531</v>
      </c>
      <c r="K46">
        <f t="shared" si="3"/>
        <v>4.2306781068342554</v>
      </c>
    </row>
    <row r="47" spans="1:11" x14ac:dyDescent="0.3">
      <c r="D47" s="35">
        <v>40</v>
      </c>
      <c r="E47" s="33">
        <f t="shared" si="0"/>
        <v>60</v>
      </c>
      <c r="F47" s="33">
        <v>5</v>
      </c>
      <c r="G47" s="33">
        <v>0</v>
      </c>
      <c r="H47" s="33">
        <f t="shared" si="1"/>
        <v>300</v>
      </c>
      <c r="I47" s="33">
        <f t="shared" si="2"/>
        <v>5</v>
      </c>
      <c r="J47">
        <f>(((E46-E47)/100)*Capillary2)/(I47-I46)</f>
        <v>0.12692034320502765</v>
      </c>
      <c r="K47">
        <f t="shared" si="3"/>
        <v>2.1153390534171277</v>
      </c>
    </row>
    <row r="48" spans="1:11" x14ac:dyDescent="0.3">
      <c r="D48" s="35">
        <v>40</v>
      </c>
      <c r="E48" s="33">
        <f t="shared" si="0"/>
        <v>60</v>
      </c>
      <c r="F48" s="33">
        <v>6</v>
      </c>
      <c r="G48" s="33">
        <v>0</v>
      </c>
      <c r="H48" s="33">
        <f t="shared" si="1"/>
        <v>360</v>
      </c>
      <c r="I48" s="33">
        <f t="shared" si="2"/>
        <v>6</v>
      </c>
      <c r="J48">
        <f t="shared" ref="J48" si="4">(((E47-E48)/100)*12.6920343205028)/(I48-I47)</f>
        <v>0</v>
      </c>
      <c r="K48">
        <f t="shared" si="3"/>
        <v>0</v>
      </c>
    </row>
    <row r="49" spans="1:11" x14ac:dyDescent="0.3">
      <c r="D49" s="35"/>
      <c r="E49" s="33"/>
      <c r="F49" s="33"/>
      <c r="G49" s="33"/>
      <c r="H49" s="33"/>
      <c r="I49" s="33"/>
    </row>
    <row r="50" spans="1:11" ht="21" x14ac:dyDescent="0.4">
      <c r="A50" s="32" t="s">
        <v>22</v>
      </c>
      <c r="D50" s="33">
        <v>53.774000000000001</v>
      </c>
      <c r="E50" s="33">
        <f t="shared" si="0"/>
        <v>46.225999999999999</v>
      </c>
      <c r="F50" s="33">
        <v>1</v>
      </c>
      <c r="G50" s="33">
        <v>0</v>
      </c>
      <c r="H50" s="33">
        <f t="shared" si="1"/>
        <v>60</v>
      </c>
      <c r="I50" s="33">
        <f t="shared" si="2"/>
        <v>1</v>
      </c>
    </row>
    <row r="51" spans="1:11" x14ac:dyDescent="0.3">
      <c r="A51" t="s">
        <v>20</v>
      </c>
      <c r="B51">
        <v>12.692034320502765</v>
      </c>
      <c r="D51" s="33">
        <v>67</v>
      </c>
      <c r="E51" s="33">
        <f t="shared" si="0"/>
        <v>33</v>
      </c>
      <c r="F51" s="33">
        <v>2</v>
      </c>
      <c r="G51" s="33">
        <v>0</v>
      </c>
      <c r="H51" s="33">
        <f t="shared" si="1"/>
        <v>120</v>
      </c>
      <c r="I51" s="33">
        <f t="shared" si="2"/>
        <v>2</v>
      </c>
      <c r="J51">
        <f>(((E50-E51)/100)*Capillary2)/(I51-I50)</f>
        <v>1.6786484592296955</v>
      </c>
      <c r="K51">
        <f>J51*1000/60</f>
        <v>27.977474320494927</v>
      </c>
    </row>
    <row r="52" spans="1:11" x14ac:dyDescent="0.3">
      <c r="A52" t="s">
        <v>2</v>
      </c>
      <c r="B52" s="36" t="s">
        <v>23</v>
      </c>
      <c r="D52" s="33">
        <v>71</v>
      </c>
      <c r="E52" s="33">
        <f t="shared" si="0"/>
        <v>29</v>
      </c>
      <c r="F52" s="33">
        <v>3</v>
      </c>
      <c r="G52" s="33">
        <v>0</v>
      </c>
      <c r="H52" s="33">
        <f t="shared" si="1"/>
        <v>180</v>
      </c>
      <c r="I52" s="33">
        <f t="shared" si="2"/>
        <v>3</v>
      </c>
      <c r="J52">
        <f t="shared" ref="J52:J77" si="5">(((E51-E52)/100)*Capillary2)/(I52-I51)</f>
        <v>0.50768137282011061</v>
      </c>
      <c r="K52">
        <f t="shared" si="3"/>
        <v>8.4613562136685108</v>
      </c>
    </row>
    <row r="53" spans="1:11" x14ac:dyDescent="0.3">
      <c r="B53" s="12"/>
      <c r="D53" s="33">
        <v>73.95</v>
      </c>
      <c r="E53" s="33">
        <f t="shared" si="0"/>
        <v>26.049999999999997</v>
      </c>
      <c r="F53" s="33">
        <v>4</v>
      </c>
      <c r="G53" s="33">
        <v>0</v>
      </c>
      <c r="H53" s="33">
        <f t="shared" si="1"/>
        <v>240</v>
      </c>
      <c r="I53" s="33">
        <f t="shared" si="2"/>
        <v>4</v>
      </c>
      <c r="J53">
        <f t="shared" si="5"/>
        <v>0.37441501245483194</v>
      </c>
      <c r="K53">
        <f t="shared" si="3"/>
        <v>6.2402502075805319</v>
      </c>
    </row>
    <row r="54" spans="1:11" x14ac:dyDescent="0.3">
      <c r="D54" s="33">
        <v>77.3</v>
      </c>
      <c r="E54" s="33">
        <f t="shared" si="0"/>
        <v>22.700000000000003</v>
      </c>
      <c r="F54" s="33">
        <v>5</v>
      </c>
      <c r="G54" s="33">
        <v>0</v>
      </c>
      <c r="H54" s="33">
        <f t="shared" si="1"/>
        <v>300</v>
      </c>
      <c r="I54" s="33">
        <f t="shared" si="2"/>
        <v>5</v>
      </c>
      <c r="J54">
        <f t="shared" si="5"/>
        <v>0.42518314973684196</v>
      </c>
      <c r="K54">
        <f t="shared" si="3"/>
        <v>7.0863858289473667</v>
      </c>
    </row>
    <row r="55" spans="1:11" x14ac:dyDescent="0.3">
      <c r="D55" s="33">
        <v>80.8</v>
      </c>
      <c r="E55" s="33">
        <f t="shared" si="0"/>
        <v>19.200000000000003</v>
      </c>
      <c r="F55" s="33">
        <v>6</v>
      </c>
      <c r="G55" s="33">
        <v>0</v>
      </c>
      <c r="H55" s="33">
        <f t="shared" si="1"/>
        <v>360</v>
      </c>
      <c r="I55" s="33">
        <f t="shared" si="2"/>
        <v>6</v>
      </c>
      <c r="J55">
        <f t="shared" si="5"/>
        <v>0.44422120121759684</v>
      </c>
      <c r="K55">
        <f t="shared" si="3"/>
        <v>7.4036866869599471</v>
      </c>
    </row>
    <row r="56" spans="1:11" x14ac:dyDescent="0.3">
      <c r="B56" s="37"/>
      <c r="D56" s="33">
        <v>82.8</v>
      </c>
      <c r="E56" s="33">
        <f t="shared" si="0"/>
        <v>17.200000000000003</v>
      </c>
      <c r="F56" s="33">
        <v>7</v>
      </c>
      <c r="G56" s="33">
        <v>0</v>
      </c>
      <c r="H56" s="33">
        <f t="shared" si="1"/>
        <v>420</v>
      </c>
      <c r="I56" s="33">
        <f t="shared" si="2"/>
        <v>7</v>
      </c>
      <c r="J56">
        <f t="shared" si="5"/>
        <v>0.25384068641005531</v>
      </c>
      <c r="K56">
        <f t="shared" si="3"/>
        <v>4.2306781068342554</v>
      </c>
    </row>
    <row r="57" spans="1:11" x14ac:dyDescent="0.3">
      <c r="B57" s="37"/>
      <c r="D57" s="33">
        <v>85.66</v>
      </c>
      <c r="E57" s="33">
        <f t="shared" si="0"/>
        <v>14.340000000000003</v>
      </c>
      <c r="F57" s="33">
        <v>8</v>
      </c>
      <c r="G57" s="33">
        <v>0</v>
      </c>
      <c r="H57" s="33">
        <f t="shared" si="1"/>
        <v>480</v>
      </c>
      <c r="I57" s="33">
        <f t="shared" si="2"/>
        <v>8</v>
      </c>
      <c r="J57">
        <f t="shared" si="5"/>
        <v>0.36299218156637902</v>
      </c>
      <c r="K57">
        <f t="shared" si="3"/>
        <v>6.049869692772984</v>
      </c>
    </row>
    <row r="58" spans="1:11" x14ac:dyDescent="0.3">
      <c r="B58" s="11"/>
      <c r="D58" s="33">
        <v>88.036000000000001</v>
      </c>
      <c r="E58" s="33">
        <f t="shared" si="0"/>
        <v>11.963999999999999</v>
      </c>
      <c r="F58" s="33">
        <v>9</v>
      </c>
      <c r="G58" s="33">
        <v>0</v>
      </c>
      <c r="H58" s="33">
        <f t="shared" si="1"/>
        <v>540</v>
      </c>
      <c r="I58" s="33">
        <f t="shared" si="2"/>
        <v>9</v>
      </c>
      <c r="J58">
        <f t="shared" si="5"/>
        <v>0.30156273545514634</v>
      </c>
      <c r="K58">
        <f t="shared" si="3"/>
        <v>5.0260455909191055</v>
      </c>
    </row>
    <row r="59" spans="1:11" x14ac:dyDescent="0.3">
      <c r="B59" s="38"/>
      <c r="D59" s="33">
        <v>90.855999999999995</v>
      </c>
      <c r="E59" s="33">
        <f t="shared" si="0"/>
        <v>9.1440000000000055</v>
      </c>
      <c r="F59" s="33">
        <v>10</v>
      </c>
      <c r="G59" s="33">
        <v>0</v>
      </c>
      <c r="H59" s="33">
        <f t="shared" si="1"/>
        <v>600</v>
      </c>
      <c r="I59" s="33">
        <f t="shared" si="2"/>
        <v>10</v>
      </c>
      <c r="J59">
        <f t="shared" si="5"/>
        <v>0.35791536783817712</v>
      </c>
      <c r="K59">
        <f t="shared" si="3"/>
        <v>5.9652561306362859</v>
      </c>
    </row>
    <row r="60" spans="1:11" x14ac:dyDescent="0.3">
      <c r="B60" s="11"/>
      <c r="D60" s="33">
        <v>93.869</v>
      </c>
      <c r="E60" s="33">
        <f t="shared" si="0"/>
        <v>6.1310000000000002</v>
      </c>
      <c r="F60" s="33">
        <v>11</v>
      </c>
      <c r="G60" s="33">
        <v>0</v>
      </c>
      <c r="H60" s="33">
        <f t="shared" si="1"/>
        <v>660</v>
      </c>
      <c r="I60" s="33">
        <f t="shared" si="2"/>
        <v>11</v>
      </c>
      <c r="J60">
        <f t="shared" si="5"/>
        <v>0.382410994076749</v>
      </c>
      <c r="K60">
        <f t="shared" si="3"/>
        <v>6.3735165679458161</v>
      </c>
    </row>
    <row r="61" spans="1:11" x14ac:dyDescent="0.3">
      <c r="D61" s="33"/>
      <c r="E61" s="33"/>
      <c r="F61" s="33"/>
      <c r="G61" s="33"/>
      <c r="H61" s="33"/>
      <c r="I61" s="33"/>
    </row>
    <row r="62" spans="1:11" ht="21" x14ac:dyDescent="0.4">
      <c r="A62" s="32" t="s">
        <v>24</v>
      </c>
      <c r="D62" s="33">
        <v>21.847999999999999</v>
      </c>
      <c r="E62" s="33">
        <f t="shared" si="0"/>
        <v>78.152000000000001</v>
      </c>
      <c r="F62" s="33">
        <v>0</v>
      </c>
      <c r="G62" s="33">
        <v>30</v>
      </c>
      <c r="H62" s="33">
        <f t="shared" si="1"/>
        <v>30</v>
      </c>
      <c r="I62" s="33">
        <f t="shared" si="2"/>
        <v>0.5</v>
      </c>
    </row>
    <row r="63" spans="1:11" x14ac:dyDescent="0.3">
      <c r="A63" t="s">
        <v>20</v>
      </c>
      <c r="B63">
        <v>12.692034320502765</v>
      </c>
      <c r="D63" s="33">
        <v>25.645</v>
      </c>
      <c r="E63" s="33">
        <f t="shared" si="0"/>
        <v>74.355000000000004</v>
      </c>
      <c r="F63" s="33">
        <v>1</v>
      </c>
      <c r="G63" s="33">
        <v>0</v>
      </c>
      <c r="H63" s="33">
        <f t="shared" si="1"/>
        <v>60</v>
      </c>
      <c r="I63" s="33">
        <f t="shared" si="2"/>
        <v>1</v>
      </c>
      <c r="J63">
        <f t="shared" si="5"/>
        <v>0.96383308629897924</v>
      </c>
      <c r="K63">
        <f t="shared" si="3"/>
        <v>16.063884771649654</v>
      </c>
    </row>
    <row r="64" spans="1:11" x14ac:dyDescent="0.3">
      <c r="A64" t="s">
        <v>25</v>
      </c>
      <c r="B64" s="11">
        <v>2</v>
      </c>
      <c r="D64" s="33">
        <v>26.635000000000002</v>
      </c>
      <c r="E64" s="33">
        <f t="shared" si="0"/>
        <v>73.364999999999995</v>
      </c>
      <c r="F64" s="33">
        <v>1</v>
      </c>
      <c r="G64" s="33">
        <v>30</v>
      </c>
      <c r="H64" s="33">
        <f t="shared" si="1"/>
        <v>90</v>
      </c>
      <c r="I64" s="33">
        <f t="shared" si="2"/>
        <v>1.5</v>
      </c>
      <c r="J64">
        <f t="shared" si="5"/>
        <v>0.25130227954595707</v>
      </c>
      <c r="K64">
        <f t="shared" si="3"/>
        <v>4.1883713257659512</v>
      </c>
    </row>
    <row r="65" spans="1:11" x14ac:dyDescent="0.3">
      <c r="D65" s="33">
        <v>27.484999999999999</v>
      </c>
      <c r="E65" s="33">
        <f t="shared" si="0"/>
        <v>72.515000000000001</v>
      </c>
      <c r="F65" s="33">
        <v>2</v>
      </c>
      <c r="G65" s="33">
        <v>0</v>
      </c>
      <c r="H65" s="33">
        <f t="shared" si="1"/>
        <v>120</v>
      </c>
      <c r="I65" s="33">
        <f t="shared" si="2"/>
        <v>2</v>
      </c>
      <c r="J65">
        <f t="shared" si="5"/>
        <v>0.21576458344854557</v>
      </c>
      <c r="K65">
        <f t="shared" si="3"/>
        <v>3.5960763908090931</v>
      </c>
    </row>
    <row r="66" spans="1:11" x14ac:dyDescent="0.3">
      <c r="D66" s="33">
        <v>28.567</v>
      </c>
      <c r="E66" s="33">
        <f t="shared" si="0"/>
        <v>71.432999999999993</v>
      </c>
      <c r="F66" s="33">
        <v>2</v>
      </c>
      <c r="G66" s="33">
        <v>30</v>
      </c>
      <c r="H66" s="33">
        <f t="shared" si="1"/>
        <v>150</v>
      </c>
      <c r="I66" s="33">
        <f t="shared" si="2"/>
        <v>2.5</v>
      </c>
      <c r="J66">
        <f t="shared" si="5"/>
        <v>0.27465562269568183</v>
      </c>
      <c r="K66">
        <f t="shared" si="3"/>
        <v>4.5775937115946972</v>
      </c>
    </row>
    <row r="67" spans="1:11" x14ac:dyDescent="0.3">
      <c r="D67" s="33">
        <v>29.337</v>
      </c>
      <c r="E67" s="33">
        <f t="shared" si="0"/>
        <v>70.662999999999997</v>
      </c>
      <c r="F67" s="33">
        <v>3</v>
      </c>
      <c r="G67" s="33">
        <v>0</v>
      </c>
      <c r="H67" s="33">
        <f t="shared" si="1"/>
        <v>180</v>
      </c>
      <c r="I67" s="33">
        <f t="shared" si="2"/>
        <v>3</v>
      </c>
      <c r="J67">
        <f t="shared" si="5"/>
        <v>0.19545732853574158</v>
      </c>
      <c r="K67">
        <f t="shared" si="3"/>
        <v>3.2576221422623592</v>
      </c>
    </row>
    <row r="68" spans="1:11" x14ac:dyDescent="0.3">
      <c r="D68" s="33">
        <v>30.667999999999999</v>
      </c>
      <c r="E68" s="33">
        <f t="shared" si="0"/>
        <v>69.331999999999994</v>
      </c>
      <c r="F68" s="33">
        <v>3</v>
      </c>
      <c r="G68" s="33">
        <v>30</v>
      </c>
      <c r="H68" s="33">
        <f t="shared" si="1"/>
        <v>210</v>
      </c>
      <c r="I68" s="33">
        <f t="shared" si="2"/>
        <v>3.5</v>
      </c>
      <c r="J68">
        <f t="shared" si="5"/>
        <v>0.33786195361178439</v>
      </c>
      <c r="K68">
        <f t="shared" si="3"/>
        <v>5.631032560196406</v>
      </c>
    </row>
    <row r="69" spans="1:11" x14ac:dyDescent="0.3">
      <c r="D69" s="33">
        <v>31.698</v>
      </c>
      <c r="E69" s="33">
        <f t="shared" si="0"/>
        <v>68.301999999999992</v>
      </c>
      <c r="F69" s="33">
        <v>4</v>
      </c>
      <c r="G69" s="33">
        <v>0</v>
      </c>
      <c r="H69" s="33">
        <f t="shared" si="1"/>
        <v>240</v>
      </c>
      <c r="I69" s="33">
        <f t="shared" si="2"/>
        <v>4</v>
      </c>
      <c r="J69">
        <f t="shared" si="5"/>
        <v>0.26145590700235721</v>
      </c>
      <c r="K69">
        <f t="shared" si="3"/>
        <v>4.357598450039287</v>
      </c>
    </row>
    <row r="70" spans="1:11" x14ac:dyDescent="0.3">
      <c r="D70" s="33">
        <v>32.795999999999999</v>
      </c>
      <c r="E70" s="33">
        <f t="shared" si="0"/>
        <v>67.204000000000008</v>
      </c>
      <c r="F70" s="33">
        <v>4</v>
      </c>
      <c r="G70" s="33">
        <v>30</v>
      </c>
      <c r="H70" s="33">
        <f t="shared" si="1"/>
        <v>270</v>
      </c>
      <c r="I70" s="33">
        <f t="shared" si="2"/>
        <v>4.5</v>
      </c>
      <c r="J70">
        <f t="shared" si="5"/>
        <v>0.27871707367823684</v>
      </c>
      <c r="K70">
        <f t="shared" si="3"/>
        <v>4.6452845613039475</v>
      </c>
    </row>
    <row r="71" spans="1:11" x14ac:dyDescent="0.3">
      <c r="D71" s="33">
        <v>33.758000000000003</v>
      </c>
      <c r="E71" s="33">
        <f t="shared" si="0"/>
        <v>66.24199999999999</v>
      </c>
      <c r="F71" s="33">
        <v>5</v>
      </c>
      <c r="G71" s="33">
        <v>0</v>
      </c>
      <c r="H71" s="33">
        <f t="shared" si="1"/>
        <v>300</v>
      </c>
      <c r="I71" s="33">
        <f t="shared" si="2"/>
        <v>5</v>
      </c>
      <c r="J71">
        <f t="shared" si="5"/>
        <v>0.24419474032647764</v>
      </c>
      <c r="K71">
        <f t="shared" si="3"/>
        <v>4.0699123387746274</v>
      </c>
    </row>
    <row r="72" spans="1:11" x14ac:dyDescent="0.3">
      <c r="D72" s="33">
        <v>34.715000000000003</v>
      </c>
      <c r="E72" s="33">
        <f t="shared" si="0"/>
        <v>65.284999999999997</v>
      </c>
      <c r="F72" s="33">
        <v>5</v>
      </c>
      <c r="G72" s="33">
        <v>30</v>
      </c>
      <c r="H72" s="33">
        <f t="shared" si="1"/>
        <v>330</v>
      </c>
      <c r="I72" s="33">
        <f t="shared" si="2"/>
        <v>5.5</v>
      </c>
      <c r="J72">
        <f t="shared" si="5"/>
        <v>0.24292553689442131</v>
      </c>
      <c r="K72">
        <f t="shared" si="3"/>
        <v>4.048758948240355</v>
      </c>
    </row>
    <row r="73" spans="1:11" x14ac:dyDescent="0.3">
      <c r="D73" s="33">
        <v>36.036999999999999</v>
      </c>
      <c r="E73" s="33">
        <f t="shared" si="0"/>
        <v>63.963000000000001</v>
      </c>
      <c r="F73" s="33">
        <v>6</v>
      </c>
      <c r="G73" s="33">
        <v>0</v>
      </c>
      <c r="H73" s="33">
        <f t="shared" si="1"/>
        <v>360</v>
      </c>
      <c r="I73" s="33">
        <f t="shared" si="2"/>
        <v>6</v>
      </c>
      <c r="J73">
        <f t="shared" si="5"/>
        <v>0.33557738743409199</v>
      </c>
      <c r="K73">
        <f t="shared" si="3"/>
        <v>5.592956457234866</v>
      </c>
    </row>
    <row r="74" spans="1:11" x14ac:dyDescent="0.3">
      <c r="D74" s="33">
        <v>36.915999999999997</v>
      </c>
      <c r="E74" s="33">
        <f t="shared" si="0"/>
        <v>63.084000000000003</v>
      </c>
      <c r="F74" s="33">
        <v>6</v>
      </c>
      <c r="G74" s="33">
        <v>30</v>
      </c>
      <c r="H74" s="33">
        <f t="shared" si="1"/>
        <v>390</v>
      </c>
      <c r="I74" s="33">
        <f t="shared" si="2"/>
        <v>6.5</v>
      </c>
      <c r="J74">
        <f t="shared" si="5"/>
        <v>0.22312596335443807</v>
      </c>
      <c r="K74">
        <f t="shared" si="3"/>
        <v>3.7187660559073015</v>
      </c>
    </row>
    <row r="75" spans="1:11" x14ac:dyDescent="0.3">
      <c r="D75" s="33">
        <v>38.078000000000003</v>
      </c>
      <c r="E75" s="33">
        <f t="shared" si="0"/>
        <v>61.921999999999997</v>
      </c>
      <c r="F75" s="33">
        <v>7</v>
      </c>
      <c r="G75" s="33">
        <v>0</v>
      </c>
      <c r="H75" s="33">
        <f t="shared" si="1"/>
        <v>420</v>
      </c>
      <c r="I75" s="33">
        <f t="shared" si="2"/>
        <v>7</v>
      </c>
      <c r="J75">
        <f t="shared" si="5"/>
        <v>0.29496287760848583</v>
      </c>
      <c r="K75">
        <f t="shared" si="3"/>
        <v>4.9160479601414302</v>
      </c>
    </row>
    <row r="76" spans="1:11" x14ac:dyDescent="0.3">
      <c r="D76" s="33">
        <v>38.793999999999997</v>
      </c>
      <c r="E76" s="33">
        <f t="shared" si="0"/>
        <v>61.206000000000003</v>
      </c>
      <c r="F76" s="33">
        <v>7</v>
      </c>
      <c r="G76" s="33">
        <v>30</v>
      </c>
      <c r="H76" s="33">
        <f t="shared" si="1"/>
        <v>450</v>
      </c>
      <c r="I76" s="33">
        <f t="shared" si="2"/>
        <v>7.5</v>
      </c>
      <c r="J76">
        <f t="shared" si="5"/>
        <v>0.18174993146959806</v>
      </c>
      <c r="K76">
        <f t="shared" si="3"/>
        <v>3.0291655244933011</v>
      </c>
    </row>
    <row r="77" spans="1:11" x14ac:dyDescent="0.3">
      <c r="D77" s="33">
        <v>39.901000000000003</v>
      </c>
      <c r="E77" s="33">
        <f t="shared" si="0"/>
        <v>60.098999999999997</v>
      </c>
      <c r="F77" s="33">
        <v>8</v>
      </c>
      <c r="G77" s="33">
        <v>0</v>
      </c>
      <c r="H77" s="33">
        <f t="shared" si="1"/>
        <v>480</v>
      </c>
      <c r="I77" s="33">
        <f t="shared" si="2"/>
        <v>8</v>
      </c>
      <c r="J77">
        <f t="shared" si="5"/>
        <v>0.28100163985593285</v>
      </c>
      <c r="K77">
        <f t="shared" si="3"/>
        <v>4.6833606642655479</v>
      </c>
    </row>
    <row r="78" spans="1:11" x14ac:dyDescent="0.3">
      <c r="D78" s="33"/>
      <c r="E78" s="33"/>
      <c r="F78" s="33"/>
      <c r="G78" s="33"/>
      <c r="H78" s="33"/>
      <c r="I78" s="33"/>
    </row>
    <row r="79" spans="1:11" ht="21" x14ac:dyDescent="0.4">
      <c r="A79" s="32" t="s">
        <v>26</v>
      </c>
      <c r="D79">
        <v>50.78</v>
      </c>
      <c r="E79" s="33">
        <f t="shared" si="0"/>
        <v>49.22</v>
      </c>
      <c r="F79" s="33">
        <v>2</v>
      </c>
      <c r="G79" s="33">
        <v>30</v>
      </c>
      <c r="H79" s="33">
        <f t="shared" si="1"/>
        <v>150</v>
      </c>
      <c r="I79" s="33">
        <f t="shared" si="2"/>
        <v>2.5</v>
      </c>
    </row>
    <row r="80" spans="1:11" x14ac:dyDescent="0.3">
      <c r="A80" t="s">
        <v>20</v>
      </c>
      <c r="B80">
        <v>12.692034320502765</v>
      </c>
      <c r="D80">
        <v>53.886000000000003</v>
      </c>
      <c r="E80" s="33">
        <f t="shared" si="0"/>
        <v>46.113999999999997</v>
      </c>
      <c r="F80" s="33">
        <v>3</v>
      </c>
      <c r="G80" s="33">
        <v>0</v>
      </c>
      <c r="H80" s="33">
        <f t="shared" si="1"/>
        <v>180</v>
      </c>
      <c r="I80" s="33">
        <f t="shared" si="2"/>
        <v>3</v>
      </c>
      <c r="J80">
        <f t="shared" ref="J80:J90" si="6">(((E79-E80)/100)*Capillary2)/(I80-I79)</f>
        <v>0.78842917198963225</v>
      </c>
      <c r="K80">
        <f t="shared" si="3"/>
        <v>13.140486199827203</v>
      </c>
    </row>
    <row r="81" spans="1:11" x14ac:dyDescent="0.3">
      <c r="A81" t="s">
        <v>2</v>
      </c>
      <c r="B81" s="36" t="s">
        <v>27</v>
      </c>
      <c r="D81">
        <v>56.545999999999999</v>
      </c>
      <c r="E81" s="33">
        <f t="shared" si="0"/>
        <v>43.454000000000001</v>
      </c>
      <c r="F81" s="33">
        <v>3</v>
      </c>
      <c r="G81" s="33">
        <v>30</v>
      </c>
      <c r="H81" s="33">
        <f t="shared" si="1"/>
        <v>210</v>
      </c>
      <c r="I81" s="33">
        <f t="shared" si="2"/>
        <v>3.5</v>
      </c>
      <c r="J81">
        <f t="shared" si="6"/>
        <v>0.67521622585074625</v>
      </c>
      <c r="K81">
        <f t="shared" si="3"/>
        <v>11.253603764179104</v>
      </c>
    </row>
    <row r="82" spans="1:11" x14ac:dyDescent="0.3">
      <c r="D82">
        <v>59.206000000000003</v>
      </c>
      <c r="E82" s="33">
        <f t="shared" si="0"/>
        <v>40.793999999999997</v>
      </c>
      <c r="F82" s="33">
        <v>4</v>
      </c>
      <c r="G82" s="33">
        <v>0</v>
      </c>
      <c r="H82" s="33">
        <f t="shared" si="1"/>
        <v>240</v>
      </c>
      <c r="I82" s="33">
        <f t="shared" si="2"/>
        <v>4</v>
      </c>
      <c r="J82">
        <f t="shared" si="6"/>
        <v>0.67521622585074803</v>
      </c>
      <c r="K82">
        <f t="shared" si="3"/>
        <v>11.253603764179134</v>
      </c>
    </row>
    <row r="83" spans="1:11" x14ac:dyDescent="0.3">
      <c r="D83">
        <v>61.765000000000001</v>
      </c>
      <c r="E83" s="33">
        <f t="shared" si="0"/>
        <v>38.234999999999999</v>
      </c>
      <c r="F83" s="33">
        <v>4</v>
      </c>
      <c r="G83" s="33">
        <v>30</v>
      </c>
      <c r="H83" s="33">
        <f t="shared" si="1"/>
        <v>270</v>
      </c>
      <c r="I83" s="33">
        <f t="shared" si="2"/>
        <v>4.5</v>
      </c>
      <c r="J83">
        <f t="shared" si="6"/>
        <v>0.64957831652333087</v>
      </c>
      <c r="K83">
        <f t="shared" si="3"/>
        <v>10.826305275388847</v>
      </c>
    </row>
    <row r="84" spans="1:11" x14ac:dyDescent="0.3">
      <c r="D84">
        <v>64.585999999999999</v>
      </c>
      <c r="E84" s="33">
        <f t="shared" si="0"/>
        <v>35.414000000000001</v>
      </c>
      <c r="F84" s="33">
        <v>5</v>
      </c>
      <c r="G84" s="33">
        <v>0</v>
      </c>
      <c r="H84" s="33">
        <f t="shared" si="1"/>
        <v>300</v>
      </c>
      <c r="I84" s="33">
        <f t="shared" si="2"/>
        <v>5</v>
      </c>
      <c r="J84">
        <f t="shared" si="6"/>
        <v>0.71608457636276546</v>
      </c>
      <c r="K84">
        <f t="shared" si="3"/>
        <v>11.934742939379424</v>
      </c>
    </row>
    <row r="85" spans="1:11" x14ac:dyDescent="0.3">
      <c r="D85">
        <v>66.965999999999994</v>
      </c>
      <c r="E85" s="33">
        <f t="shared" si="0"/>
        <v>33.034000000000006</v>
      </c>
      <c r="F85" s="33">
        <v>5</v>
      </c>
      <c r="G85" s="33">
        <v>30</v>
      </c>
      <c r="H85" s="33">
        <f t="shared" si="1"/>
        <v>330</v>
      </c>
      <c r="I85" s="33">
        <f t="shared" si="2"/>
        <v>5.5</v>
      </c>
      <c r="J85">
        <f t="shared" si="6"/>
        <v>0.60414083365593041</v>
      </c>
      <c r="K85">
        <f t="shared" si="3"/>
        <v>10.069013894265508</v>
      </c>
    </row>
    <row r="86" spans="1:11" x14ac:dyDescent="0.3">
      <c r="D86">
        <v>69.608000000000004</v>
      </c>
      <c r="E86" s="33">
        <f t="shared" si="0"/>
        <v>30.391999999999996</v>
      </c>
      <c r="F86" s="33">
        <v>6</v>
      </c>
      <c r="G86" s="33">
        <v>0</v>
      </c>
      <c r="H86" s="33">
        <f t="shared" si="1"/>
        <v>360</v>
      </c>
      <c r="I86" s="33">
        <f t="shared" si="2"/>
        <v>6</v>
      </c>
      <c r="J86">
        <f t="shared" si="6"/>
        <v>0.67064709349536866</v>
      </c>
      <c r="K86">
        <f t="shared" si="3"/>
        <v>11.177451558256143</v>
      </c>
    </row>
    <row r="87" spans="1:11" x14ac:dyDescent="0.3">
      <c r="D87">
        <v>72.131</v>
      </c>
      <c r="E87" s="33">
        <f t="shared" si="0"/>
        <v>27.869</v>
      </c>
      <c r="F87" s="33">
        <v>6</v>
      </c>
      <c r="G87" s="33">
        <v>30</v>
      </c>
      <c r="H87" s="33">
        <f t="shared" si="1"/>
        <v>390</v>
      </c>
      <c r="I87" s="33">
        <f t="shared" si="2"/>
        <v>6.5</v>
      </c>
      <c r="J87">
        <f t="shared" si="6"/>
        <v>0.64044005181256858</v>
      </c>
      <c r="K87">
        <f t="shared" si="3"/>
        <v>10.674000863542808</v>
      </c>
    </row>
    <row r="88" spans="1:11" x14ac:dyDescent="0.3">
      <c r="D88">
        <v>74.552999999999997</v>
      </c>
      <c r="E88" s="33">
        <f t="shared" si="0"/>
        <v>25.447000000000003</v>
      </c>
      <c r="F88" s="33">
        <v>7</v>
      </c>
      <c r="G88" s="33">
        <v>0</v>
      </c>
      <c r="H88" s="33">
        <f t="shared" si="1"/>
        <v>420</v>
      </c>
      <c r="I88" s="33">
        <f t="shared" si="2"/>
        <v>7</v>
      </c>
      <c r="J88">
        <f t="shared" si="6"/>
        <v>0.61480214248515319</v>
      </c>
      <c r="K88">
        <f t="shared" si="3"/>
        <v>10.246702374752553</v>
      </c>
    </row>
    <row r="89" spans="1:11" x14ac:dyDescent="0.3">
      <c r="D89">
        <v>77.076999999999998</v>
      </c>
      <c r="E89" s="33">
        <f t="shared" si="0"/>
        <v>22.923000000000002</v>
      </c>
      <c r="F89" s="33">
        <v>7</v>
      </c>
      <c r="G89" s="33">
        <v>30</v>
      </c>
      <c r="H89" s="33">
        <f t="shared" si="1"/>
        <v>450</v>
      </c>
      <c r="I89" s="33">
        <f t="shared" si="2"/>
        <v>7.5</v>
      </c>
      <c r="J89">
        <f t="shared" si="6"/>
        <v>0.64069389249897979</v>
      </c>
      <c r="K89">
        <f t="shared" si="3"/>
        <v>10.678231541649664</v>
      </c>
    </row>
    <row r="90" spans="1:11" x14ac:dyDescent="0.3">
      <c r="D90">
        <v>79.599000000000004</v>
      </c>
      <c r="E90" s="33">
        <f t="shared" si="0"/>
        <v>20.400999999999996</v>
      </c>
      <c r="F90" s="33">
        <v>8</v>
      </c>
      <c r="G90" s="33">
        <v>0</v>
      </c>
      <c r="H90" s="33">
        <f t="shared" si="1"/>
        <v>480</v>
      </c>
      <c r="I90" s="33">
        <f t="shared" si="2"/>
        <v>8</v>
      </c>
      <c r="J90">
        <f t="shared" si="6"/>
        <v>0.64018621112616092</v>
      </c>
      <c r="K90">
        <f t="shared" si="3"/>
        <v>10.669770185436017</v>
      </c>
    </row>
    <row r="91" spans="1:11" x14ac:dyDescent="0.3">
      <c r="E91" s="33"/>
      <c r="H91" s="33"/>
      <c r="I91" s="33"/>
    </row>
    <row r="92" spans="1:11" ht="21" x14ac:dyDescent="0.4">
      <c r="A92" s="32" t="s">
        <v>28</v>
      </c>
      <c r="D92" s="33">
        <v>51.14</v>
      </c>
      <c r="E92" s="33">
        <f t="shared" si="0"/>
        <v>48.86</v>
      </c>
      <c r="F92" s="33">
        <v>1</v>
      </c>
      <c r="G92" s="33">
        <v>0</v>
      </c>
      <c r="H92" s="33">
        <f t="shared" si="1"/>
        <v>60</v>
      </c>
      <c r="I92" s="33">
        <f t="shared" si="2"/>
        <v>1</v>
      </c>
    </row>
    <row r="93" spans="1:11" x14ac:dyDescent="0.3">
      <c r="A93" t="s">
        <v>29</v>
      </c>
      <c r="B93">
        <v>4.9872783375737999</v>
      </c>
      <c r="D93" s="35">
        <v>59.603999999999999</v>
      </c>
      <c r="E93" s="33">
        <f t="shared" si="0"/>
        <v>40.396000000000001</v>
      </c>
      <c r="F93" s="33">
        <v>2</v>
      </c>
      <c r="G93" s="33">
        <v>0</v>
      </c>
      <c r="H93" s="33">
        <f t="shared" si="1"/>
        <v>120</v>
      </c>
      <c r="I93" s="33">
        <f t="shared" si="2"/>
        <v>2</v>
      </c>
      <c r="J93">
        <f t="shared" ref="J93:J98" si="7">(((E92-E93)/100)*Capillary1)/(I93-I92)</f>
        <v>0.41963038472162262</v>
      </c>
      <c r="K93">
        <f t="shared" si="3"/>
        <v>6.9938397453603764</v>
      </c>
    </row>
    <row r="94" spans="1:11" x14ac:dyDescent="0.3">
      <c r="A94" t="s">
        <v>30</v>
      </c>
      <c r="B94" s="12">
        <v>2.2999999999999998</v>
      </c>
      <c r="D94" s="35">
        <v>67.483999999999995</v>
      </c>
      <c r="E94" s="33">
        <f t="shared" si="0"/>
        <v>32.516000000000005</v>
      </c>
      <c r="F94" s="33">
        <v>3</v>
      </c>
      <c r="G94" s="33">
        <v>0</v>
      </c>
      <c r="H94" s="33">
        <f t="shared" si="1"/>
        <v>180</v>
      </c>
      <c r="I94" s="33">
        <f t="shared" si="2"/>
        <v>3</v>
      </c>
      <c r="J94">
        <f t="shared" si="7"/>
        <v>0.39067668142797546</v>
      </c>
      <c r="K94">
        <f t="shared" si="3"/>
        <v>6.5112780237995906</v>
      </c>
    </row>
    <row r="95" spans="1:11" x14ac:dyDescent="0.3">
      <c r="D95" s="35">
        <v>75.212000000000003</v>
      </c>
      <c r="E95" s="33">
        <f t="shared" si="0"/>
        <v>24.787999999999997</v>
      </c>
      <c r="F95" s="33">
        <v>4</v>
      </c>
      <c r="G95" s="33">
        <v>0</v>
      </c>
      <c r="H95" s="33">
        <f t="shared" si="1"/>
        <v>240</v>
      </c>
      <c r="I95" s="33">
        <f t="shared" si="2"/>
        <v>4</v>
      </c>
      <c r="J95">
        <f t="shared" si="7"/>
        <v>0.3831407860501776</v>
      </c>
      <c r="K95">
        <f t="shared" si="3"/>
        <v>6.3856797675029604</v>
      </c>
    </row>
    <row r="96" spans="1:11" x14ac:dyDescent="0.3">
      <c r="D96" s="35">
        <v>82.16</v>
      </c>
      <c r="E96" s="33">
        <f t="shared" si="0"/>
        <v>17.840000000000003</v>
      </c>
      <c r="F96" s="33">
        <v>5</v>
      </c>
      <c r="G96" s="33">
        <v>0</v>
      </c>
      <c r="H96" s="33">
        <f t="shared" si="1"/>
        <v>300</v>
      </c>
      <c r="I96" s="33">
        <f t="shared" si="2"/>
        <v>5</v>
      </c>
      <c r="J96">
        <f t="shared" si="7"/>
        <v>0.34446974397989499</v>
      </c>
      <c r="K96">
        <f t="shared" si="3"/>
        <v>5.7411623996649164</v>
      </c>
    </row>
    <row r="97" spans="1:11" x14ac:dyDescent="0.3">
      <c r="D97" s="35">
        <v>88.965000000000003</v>
      </c>
      <c r="E97" s="33">
        <f t="shared" si="0"/>
        <v>11.034999999999997</v>
      </c>
      <c r="F97" s="33">
        <v>6</v>
      </c>
      <c r="G97" s="33">
        <v>0</v>
      </c>
      <c r="H97" s="33">
        <f t="shared" si="1"/>
        <v>360</v>
      </c>
      <c r="I97" s="33">
        <f t="shared" si="2"/>
        <v>6</v>
      </c>
      <c r="J97">
        <f t="shared" si="7"/>
        <v>0.33738005293367734</v>
      </c>
      <c r="K97">
        <f t="shared" si="3"/>
        <v>5.6230008822279558</v>
      </c>
    </row>
    <row r="98" spans="1:11" x14ac:dyDescent="0.3">
      <c r="D98" s="33">
        <v>97.064999999999998</v>
      </c>
      <c r="E98" s="33">
        <f t="shared" si="0"/>
        <v>2.9350000000000023</v>
      </c>
      <c r="F98" s="33">
        <v>7</v>
      </c>
      <c r="G98" s="33">
        <v>0</v>
      </c>
      <c r="H98" s="33">
        <f t="shared" si="1"/>
        <v>420</v>
      </c>
      <c r="I98" s="33">
        <f t="shared" si="2"/>
        <v>7</v>
      </c>
      <c r="J98">
        <f t="shared" si="7"/>
        <v>0.40158389842215753</v>
      </c>
      <c r="K98">
        <f t="shared" si="3"/>
        <v>6.6930649737026249</v>
      </c>
    </row>
    <row r="99" spans="1:11" x14ac:dyDescent="0.3">
      <c r="D99" s="33"/>
      <c r="E99" s="33"/>
      <c r="F99" s="33"/>
      <c r="G99" s="33"/>
      <c r="H99" s="33"/>
      <c r="I99" s="33"/>
    </row>
    <row r="100" spans="1:11" x14ac:dyDescent="0.3">
      <c r="A100" s="39" t="s">
        <v>31</v>
      </c>
      <c r="B100" s="40"/>
      <c r="C100" s="40"/>
      <c r="D100" s="41">
        <v>49.887</v>
      </c>
      <c r="E100" s="41">
        <f t="shared" si="0"/>
        <v>50.113</v>
      </c>
      <c r="F100" s="41">
        <v>4</v>
      </c>
      <c r="G100" s="41">
        <v>30</v>
      </c>
      <c r="H100" s="41">
        <f t="shared" si="1"/>
        <v>270</v>
      </c>
      <c r="I100" s="41">
        <f t="shared" si="2"/>
        <v>4.5</v>
      </c>
      <c r="J100" s="40"/>
      <c r="K100" s="40"/>
    </row>
    <row r="101" spans="1:11" x14ac:dyDescent="0.3">
      <c r="A101" s="40" t="s">
        <v>29</v>
      </c>
      <c r="B101" s="40">
        <v>4.9872783375737999</v>
      </c>
      <c r="C101" s="40"/>
      <c r="D101" s="41">
        <v>51.134</v>
      </c>
      <c r="E101" s="41">
        <f t="shared" si="0"/>
        <v>48.866</v>
      </c>
      <c r="F101" s="41">
        <v>5</v>
      </c>
      <c r="G101" s="41">
        <v>30</v>
      </c>
      <c r="H101" s="41">
        <f t="shared" si="1"/>
        <v>330</v>
      </c>
      <c r="I101" s="41">
        <f t="shared" si="2"/>
        <v>5.5</v>
      </c>
      <c r="J101" s="40">
        <f t="shared" ref="J101:J108" si="8">(((E100-E101)/100)*Capillary1)/(I101-I100)</f>
        <v>6.1824089053386502E-2</v>
      </c>
      <c r="K101" s="40">
        <f t="shared" si="3"/>
        <v>1.0304014842231084</v>
      </c>
    </row>
    <row r="102" spans="1:11" x14ac:dyDescent="0.3">
      <c r="A102" s="40" t="s">
        <v>32</v>
      </c>
      <c r="B102" s="40">
        <v>6.82</v>
      </c>
      <c r="C102" s="40"/>
      <c r="D102" s="41">
        <v>52.151000000000003</v>
      </c>
      <c r="E102" s="41">
        <f t="shared" si="0"/>
        <v>47.848999999999997</v>
      </c>
      <c r="F102" s="41">
        <v>6</v>
      </c>
      <c r="G102" s="41">
        <v>30</v>
      </c>
      <c r="H102" s="41">
        <f t="shared" si="1"/>
        <v>390</v>
      </c>
      <c r="I102" s="41">
        <f t="shared" si="2"/>
        <v>6.5</v>
      </c>
      <c r="J102" s="40">
        <f t="shared" si="8"/>
        <v>5.0421089468559957E-2</v>
      </c>
      <c r="K102" s="40">
        <f t="shared" si="3"/>
        <v>0.84035149114266594</v>
      </c>
    </row>
    <row r="103" spans="1:11" x14ac:dyDescent="0.3">
      <c r="A103" s="40"/>
      <c r="B103" s="40"/>
      <c r="C103" s="40"/>
      <c r="D103" s="41">
        <v>53.261000000000003</v>
      </c>
      <c r="E103" s="41">
        <f t="shared" si="0"/>
        <v>46.738999999999997</v>
      </c>
      <c r="F103" s="41">
        <v>7</v>
      </c>
      <c r="G103" s="41">
        <v>30</v>
      </c>
      <c r="H103" s="41">
        <f t="shared" si="1"/>
        <v>450</v>
      </c>
      <c r="I103" s="41">
        <f t="shared" si="2"/>
        <v>7.5</v>
      </c>
      <c r="J103" s="40">
        <f t="shared" si="8"/>
        <v>5.5031867561554926E-2</v>
      </c>
      <c r="K103" s="40">
        <f t="shared" si="3"/>
        <v>0.91719779269258206</v>
      </c>
    </row>
    <row r="104" spans="1:11" x14ac:dyDescent="0.3">
      <c r="A104" s="40"/>
      <c r="B104" s="40"/>
      <c r="C104" s="40"/>
      <c r="D104" s="41">
        <v>54.268000000000001</v>
      </c>
      <c r="E104" s="41">
        <f t="shared" si="0"/>
        <v>45.731999999999999</v>
      </c>
      <c r="F104" s="41">
        <v>8</v>
      </c>
      <c r="G104" s="41">
        <v>30</v>
      </c>
      <c r="H104" s="41">
        <f t="shared" si="1"/>
        <v>510</v>
      </c>
      <c r="I104" s="41">
        <f t="shared" si="2"/>
        <v>8.5</v>
      </c>
      <c r="J104" s="40">
        <f t="shared" si="8"/>
        <v>4.9925306877915063E-2</v>
      </c>
      <c r="K104" s="40">
        <f t="shared" si="3"/>
        <v>0.83208844796525105</v>
      </c>
    </row>
    <row r="105" spans="1:11" x14ac:dyDescent="0.3">
      <c r="A105" s="40"/>
      <c r="B105" s="40"/>
      <c r="C105" s="40"/>
      <c r="D105" s="41">
        <v>55.226999999999997</v>
      </c>
      <c r="E105" s="41">
        <f>100-D105</f>
        <v>44.773000000000003</v>
      </c>
      <c r="F105" s="41">
        <v>9</v>
      </c>
      <c r="G105" s="41">
        <v>30</v>
      </c>
      <c r="H105" s="41">
        <f t="shared" si="1"/>
        <v>570</v>
      </c>
      <c r="I105" s="41">
        <f t="shared" si="2"/>
        <v>9.5</v>
      </c>
      <c r="J105" s="40">
        <f t="shared" si="8"/>
        <v>4.754555044282071E-2</v>
      </c>
      <c r="K105" s="40">
        <f t="shared" si="3"/>
        <v>0.7924258407136785</v>
      </c>
    </row>
    <row r="106" spans="1:11" x14ac:dyDescent="0.3">
      <c r="A106" s="40"/>
      <c r="B106" s="40"/>
      <c r="C106" s="40"/>
      <c r="D106" s="41">
        <v>56.366</v>
      </c>
      <c r="E106" s="41">
        <f>100-D106</f>
        <v>43.634</v>
      </c>
      <c r="F106" s="41">
        <v>10</v>
      </c>
      <c r="G106" s="41">
        <v>30</v>
      </c>
      <c r="H106" s="41">
        <f t="shared" si="1"/>
        <v>630</v>
      </c>
      <c r="I106" s="41">
        <f t="shared" si="2"/>
        <v>10.5</v>
      </c>
      <c r="J106" s="40">
        <f t="shared" si="8"/>
        <v>5.6469637074424553E-2</v>
      </c>
      <c r="K106" s="40">
        <f t="shared" si="3"/>
        <v>0.94116061790707595</v>
      </c>
    </row>
    <row r="107" spans="1:11" x14ac:dyDescent="0.3">
      <c r="A107" s="40"/>
      <c r="B107" s="40"/>
      <c r="C107" s="40"/>
      <c r="D107" s="41">
        <v>57.41</v>
      </c>
      <c r="E107" s="41">
        <f t="shared" si="0"/>
        <v>42.59</v>
      </c>
      <c r="F107" s="41">
        <v>11</v>
      </c>
      <c r="G107" s="41">
        <v>30</v>
      </c>
      <c r="H107" s="41">
        <f t="shared" si="1"/>
        <v>690</v>
      </c>
      <c r="I107" s="41">
        <f t="shared" si="2"/>
        <v>11.5</v>
      </c>
      <c r="J107" s="40">
        <f t="shared" si="8"/>
        <v>5.1759702463300188E-2</v>
      </c>
      <c r="K107" s="40">
        <f t="shared" si="3"/>
        <v>0.86266170772166972</v>
      </c>
    </row>
    <row r="108" spans="1:11" x14ac:dyDescent="0.3">
      <c r="A108" s="40"/>
      <c r="B108" s="40"/>
      <c r="C108" s="40"/>
      <c r="D108" s="40">
        <v>58.109000000000002</v>
      </c>
      <c r="E108" s="41">
        <f t="shared" si="0"/>
        <v>41.890999999999998</v>
      </c>
      <c r="F108" s="41">
        <v>12</v>
      </c>
      <c r="G108" s="41">
        <v>20</v>
      </c>
      <c r="H108" s="41">
        <f t="shared" si="1"/>
        <v>740</v>
      </c>
      <c r="I108" s="41">
        <f t="shared" si="2"/>
        <v>12.333333333333334</v>
      </c>
      <c r="J108" s="40">
        <f t="shared" si="8"/>
        <v>4.1586243703272616E-2</v>
      </c>
      <c r="K108" s="40">
        <f t="shared" si="3"/>
        <v>0.6931040617212102</v>
      </c>
    </row>
    <row r="109" spans="1:11" x14ac:dyDescent="0.3">
      <c r="A109" s="40"/>
      <c r="B109" s="40"/>
      <c r="C109" s="40"/>
      <c r="D109" s="40"/>
      <c r="E109" s="41"/>
      <c r="F109" s="41"/>
      <c r="G109" s="41"/>
      <c r="H109" s="41"/>
      <c r="I109" s="41"/>
      <c r="J109" s="40"/>
      <c r="K109" s="40"/>
    </row>
    <row r="110" spans="1:11" ht="21" x14ac:dyDescent="0.4">
      <c r="A110" s="32" t="s">
        <v>33</v>
      </c>
      <c r="D110" s="33">
        <v>29.37</v>
      </c>
      <c r="E110" s="33">
        <f t="shared" si="0"/>
        <v>70.63</v>
      </c>
      <c r="F110" s="33">
        <v>0</v>
      </c>
      <c r="G110" s="33">
        <v>26</v>
      </c>
      <c r="H110" s="33">
        <f t="shared" si="1"/>
        <v>26</v>
      </c>
      <c r="I110" s="33">
        <f t="shared" si="2"/>
        <v>0.43333333333333335</v>
      </c>
    </row>
    <row r="111" spans="1:11" x14ac:dyDescent="0.3">
      <c r="A111" t="s">
        <v>20</v>
      </c>
      <c r="B111">
        <v>12.692034320502765</v>
      </c>
      <c r="D111" s="33">
        <v>33.848999999999997</v>
      </c>
      <c r="E111" s="33">
        <f t="shared" si="0"/>
        <v>66.15100000000001</v>
      </c>
      <c r="F111" s="33">
        <v>1</v>
      </c>
      <c r="G111" s="33">
        <v>30</v>
      </c>
      <c r="H111" s="33">
        <f t="shared" si="1"/>
        <v>90</v>
      </c>
      <c r="I111" s="33">
        <f t="shared" si="2"/>
        <v>1.5</v>
      </c>
      <c r="J111">
        <f t="shared" ref="J111:J121" si="9">(((E110-E111)/100)*Capillary2)/(I111-I110)</f>
        <v>0.53294645363935966</v>
      </c>
      <c r="K111">
        <f t="shared" si="3"/>
        <v>8.8824408939893278</v>
      </c>
    </row>
    <row r="112" spans="1:11" x14ac:dyDescent="0.3">
      <c r="A112" t="s">
        <v>34</v>
      </c>
      <c r="B112" s="12">
        <v>6.67</v>
      </c>
      <c r="D112" s="35">
        <v>34.844999999999999</v>
      </c>
      <c r="E112" s="33">
        <f t="shared" si="0"/>
        <v>65.155000000000001</v>
      </c>
      <c r="F112" s="33">
        <v>2</v>
      </c>
      <c r="G112" s="33">
        <v>30</v>
      </c>
      <c r="H112" s="33">
        <f t="shared" si="1"/>
        <v>150</v>
      </c>
      <c r="I112" s="33">
        <f t="shared" si="2"/>
        <v>2.5</v>
      </c>
      <c r="J112">
        <f t="shared" si="9"/>
        <v>0.12641266183220873</v>
      </c>
      <c r="K112">
        <f t="shared" si="3"/>
        <v>2.1068776972034788</v>
      </c>
    </row>
    <row r="113" spans="1:11" x14ac:dyDescent="0.3">
      <c r="D113" s="35">
        <v>35.387999999999998</v>
      </c>
      <c r="E113" s="33">
        <f t="shared" si="0"/>
        <v>64.611999999999995</v>
      </c>
      <c r="F113" s="33">
        <v>3</v>
      </c>
      <c r="G113" s="33">
        <v>30</v>
      </c>
      <c r="H113" s="33">
        <f t="shared" si="1"/>
        <v>210</v>
      </c>
      <c r="I113" s="33">
        <f t="shared" si="2"/>
        <v>3.5</v>
      </c>
      <c r="J113">
        <f t="shared" si="9"/>
        <v>6.8917746360330823E-2</v>
      </c>
      <c r="K113">
        <f t="shared" si="3"/>
        <v>1.1486291060055138</v>
      </c>
    </row>
    <row r="114" spans="1:11" x14ac:dyDescent="0.3">
      <c r="D114" s="35">
        <v>35.725000000000001</v>
      </c>
      <c r="E114" s="33">
        <f t="shared" si="0"/>
        <v>64.275000000000006</v>
      </c>
      <c r="F114" s="33">
        <v>4</v>
      </c>
      <c r="G114" s="33">
        <v>30</v>
      </c>
      <c r="H114" s="33">
        <f t="shared" si="1"/>
        <v>270</v>
      </c>
      <c r="I114" s="33">
        <f t="shared" si="2"/>
        <v>4.5</v>
      </c>
      <c r="J114">
        <f t="shared" si="9"/>
        <v>4.2772155660092931E-2</v>
      </c>
      <c r="K114">
        <f t="shared" si="3"/>
        <v>0.71286926100154879</v>
      </c>
    </row>
    <row r="115" spans="1:11" x14ac:dyDescent="0.3">
      <c r="D115" s="35">
        <v>36.161999999999999</v>
      </c>
      <c r="E115" s="33">
        <f t="shared" si="0"/>
        <v>63.838000000000001</v>
      </c>
      <c r="F115" s="33">
        <v>5</v>
      </c>
      <c r="G115" s="33">
        <v>30</v>
      </c>
      <c r="H115" s="33">
        <f t="shared" si="1"/>
        <v>330</v>
      </c>
      <c r="I115" s="33">
        <f t="shared" si="2"/>
        <v>5.5</v>
      </c>
      <c r="J115">
        <f t="shared" si="9"/>
        <v>5.5464189980597683E-2</v>
      </c>
      <c r="K115">
        <f t="shared" si="3"/>
        <v>0.92440316634329467</v>
      </c>
    </row>
    <row r="116" spans="1:11" x14ac:dyDescent="0.3">
      <c r="D116" s="35">
        <v>36.634999999999998</v>
      </c>
      <c r="E116" s="33">
        <f t="shared" si="0"/>
        <v>63.365000000000002</v>
      </c>
      <c r="F116" s="33">
        <v>6</v>
      </c>
      <c r="G116" s="33">
        <v>30</v>
      </c>
      <c r="H116" s="33">
        <f t="shared" si="1"/>
        <v>390</v>
      </c>
      <c r="I116" s="33">
        <f t="shared" si="2"/>
        <v>6.5</v>
      </c>
      <c r="J116">
        <f t="shared" si="9"/>
        <v>6.0033322335977947E-2</v>
      </c>
      <c r="K116">
        <f t="shared" si="3"/>
        <v>1.0005553722662992</v>
      </c>
    </row>
    <row r="117" spans="1:11" x14ac:dyDescent="0.3">
      <c r="D117" s="35">
        <v>37.101999999999997</v>
      </c>
      <c r="E117" s="33">
        <f t="shared" si="0"/>
        <v>62.898000000000003</v>
      </c>
      <c r="F117" s="33">
        <v>7</v>
      </c>
      <c r="G117" s="33">
        <v>30</v>
      </c>
      <c r="H117" s="33">
        <f t="shared" si="1"/>
        <v>450</v>
      </c>
      <c r="I117" s="33">
        <f t="shared" si="2"/>
        <v>7.5</v>
      </c>
      <c r="J117">
        <f t="shared" si="9"/>
        <v>5.9271800276747756E-2</v>
      </c>
      <c r="K117">
        <f t="shared" si="3"/>
        <v>0.98786333794579595</v>
      </c>
    </row>
    <row r="118" spans="1:11" x14ac:dyDescent="0.3">
      <c r="D118" s="35">
        <v>37.552</v>
      </c>
      <c r="E118" s="33">
        <f t="shared" si="0"/>
        <v>62.448</v>
      </c>
      <c r="F118" s="33">
        <v>8</v>
      </c>
      <c r="G118" s="33">
        <v>30</v>
      </c>
      <c r="H118" s="33">
        <f t="shared" si="1"/>
        <v>510</v>
      </c>
      <c r="I118" s="33">
        <f t="shared" si="2"/>
        <v>8.5</v>
      </c>
      <c r="J118">
        <f t="shared" si="9"/>
        <v>5.7114154442262803E-2</v>
      </c>
      <c r="K118">
        <f t="shared" si="3"/>
        <v>0.95190257403771339</v>
      </c>
    </row>
    <row r="119" spans="1:11" x14ac:dyDescent="0.3">
      <c r="D119" s="35">
        <v>37.956000000000003</v>
      </c>
      <c r="E119" s="33">
        <f t="shared" si="0"/>
        <v>62.043999999999997</v>
      </c>
      <c r="F119" s="33">
        <v>9</v>
      </c>
      <c r="G119" s="33">
        <v>30</v>
      </c>
      <c r="H119" s="33">
        <f t="shared" si="1"/>
        <v>570</v>
      </c>
      <c r="I119" s="33">
        <f t="shared" si="2"/>
        <v>9.5</v>
      </c>
      <c r="J119">
        <f t="shared" si="9"/>
        <v>5.1275818654831613E-2</v>
      </c>
      <c r="K119">
        <f t="shared" si="3"/>
        <v>0.85459697758052688</v>
      </c>
    </row>
    <row r="120" spans="1:11" x14ac:dyDescent="0.3">
      <c r="D120" s="35">
        <v>38.423000000000002</v>
      </c>
      <c r="E120" s="33">
        <f t="shared" si="0"/>
        <v>61.576999999999998</v>
      </c>
      <c r="F120" s="33">
        <v>10</v>
      </c>
      <c r="G120" s="33">
        <v>30</v>
      </c>
      <c r="H120" s="33">
        <f t="shared" si="1"/>
        <v>630</v>
      </c>
      <c r="I120" s="33">
        <f t="shared" si="2"/>
        <v>10.5</v>
      </c>
      <c r="J120">
        <f t="shared" si="9"/>
        <v>5.9271800276747756E-2</v>
      </c>
      <c r="K120">
        <f t="shared" si="3"/>
        <v>0.98786333794579595</v>
      </c>
    </row>
    <row r="121" spans="1:11" x14ac:dyDescent="0.3">
      <c r="D121" s="33">
        <v>38.69</v>
      </c>
      <c r="E121" s="33">
        <f t="shared" si="0"/>
        <v>61.31</v>
      </c>
      <c r="F121" s="33">
        <v>11</v>
      </c>
      <c r="G121" s="33">
        <v>30</v>
      </c>
      <c r="H121" s="33">
        <f t="shared" si="1"/>
        <v>690</v>
      </c>
      <c r="I121" s="33">
        <f t="shared" si="2"/>
        <v>11.5</v>
      </c>
      <c r="J121">
        <f t="shared" si="9"/>
        <v>3.3887731635741859E-2</v>
      </c>
      <c r="K121">
        <f t="shared" si="3"/>
        <v>0.56479552726236426</v>
      </c>
    </row>
    <row r="122" spans="1:11" x14ac:dyDescent="0.3">
      <c r="D122" s="33"/>
    </row>
    <row r="123" spans="1:11" x14ac:dyDescent="0.3">
      <c r="D123" s="33"/>
    </row>
    <row r="124" spans="1:11" ht="21" x14ac:dyDescent="0.4">
      <c r="A124" s="32" t="s">
        <v>35</v>
      </c>
      <c r="D124">
        <v>56.201999999999998</v>
      </c>
      <c r="E124" s="33">
        <f t="shared" ref="E124:E133" si="10">100-D124</f>
        <v>43.798000000000002</v>
      </c>
      <c r="F124" s="33">
        <v>5</v>
      </c>
      <c r="G124" s="33">
        <v>30</v>
      </c>
      <c r="H124" s="33">
        <f t="shared" ref="H124:H138" si="11">(F124*60)+G124</f>
        <v>330</v>
      </c>
      <c r="I124" s="33">
        <f t="shared" ref="I124:I138" si="12">H124/60</f>
        <v>5.5</v>
      </c>
    </row>
    <row r="125" spans="1:11" x14ac:dyDescent="0.3">
      <c r="A125" t="s">
        <v>20</v>
      </c>
      <c r="B125">
        <v>12.692034320502765</v>
      </c>
      <c r="D125">
        <v>57.906999999999996</v>
      </c>
      <c r="E125" s="33">
        <f t="shared" si="10"/>
        <v>42.093000000000004</v>
      </c>
      <c r="F125" s="33">
        <v>6</v>
      </c>
      <c r="G125" s="33">
        <v>0</v>
      </c>
      <c r="H125" s="33">
        <f t="shared" si="11"/>
        <v>360</v>
      </c>
      <c r="I125" s="33">
        <f t="shared" si="12"/>
        <v>6</v>
      </c>
      <c r="J125">
        <f t="shared" ref="J125:J138" si="13">(((E124-E125)/100)*Capillary2)/(I125-I124)</f>
        <v>0.43279837032914381</v>
      </c>
      <c r="K125">
        <f t="shared" ref="K125:K138" si="14">J125*1000/60</f>
        <v>7.2133061721523974</v>
      </c>
    </row>
    <row r="126" spans="1:11" x14ac:dyDescent="0.3">
      <c r="A126" t="s">
        <v>36</v>
      </c>
      <c r="B126" s="12">
        <v>3.9347694959069401</v>
      </c>
      <c r="D126">
        <v>59.761000000000003</v>
      </c>
      <c r="E126" s="33">
        <f t="shared" si="10"/>
        <v>40.238999999999997</v>
      </c>
      <c r="F126" s="33">
        <v>6</v>
      </c>
      <c r="G126" s="33">
        <v>30</v>
      </c>
      <c r="H126" s="33">
        <f t="shared" si="11"/>
        <v>390</v>
      </c>
      <c r="I126" s="33">
        <f t="shared" si="12"/>
        <v>6.5</v>
      </c>
      <c r="J126">
        <f t="shared" si="13"/>
        <v>0.47062063260424414</v>
      </c>
      <c r="K126">
        <f t="shared" si="14"/>
        <v>7.8436772100707355</v>
      </c>
    </row>
    <row r="127" spans="1:11" x14ac:dyDescent="0.3">
      <c r="D127">
        <v>61.575000000000003</v>
      </c>
      <c r="E127" s="33">
        <f t="shared" si="10"/>
        <v>38.424999999999997</v>
      </c>
      <c r="F127" s="33">
        <v>7</v>
      </c>
      <c r="G127" s="33">
        <v>0</v>
      </c>
      <c r="H127" s="33">
        <f t="shared" si="11"/>
        <v>420</v>
      </c>
      <c r="I127" s="33">
        <f t="shared" si="12"/>
        <v>7</v>
      </c>
      <c r="J127">
        <f t="shared" si="13"/>
        <v>0.46046700514784034</v>
      </c>
      <c r="K127">
        <f t="shared" si="14"/>
        <v>7.6744500857973383</v>
      </c>
    </row>
    <row r="128" spans="1:11" x14ac:dyDescent="0.3">
      <c r="D128">
        <v>63.249000000000002</v>
      </c>
      <c r="E128" s="33">
        <f t="shared" si="10"/>
        <v>36.750999999999998</v>
      </c>
      <c r="F128" s="33">
        <v>7</v>
      </c>
      <c r="G128" s="33">
        <v>30</v>
      </c>
      <c r="H128" s="33">
        <f t="shared" si="11"/>
        <v>450</v>
      </c>
      <c r="I128" s="33">
        <f t="shared" si="12"/>
        <v>7.5</v>
      </c>
      <c r="J128">
        <f t="shared" si="13"/>
        <v>0.42492930905043241</v>
      </c>
      <c r="K128">
        <f t="shared" si="14"/>
        <v>7.0821551508405403</v>
      </c>
    </row>
    <row r="129" spans="1:11" x14ac:dyDescent="0.3">
      <c r="D129">
        <v>65.209000000000003</v>
      </c>
      <c r="E129" s="33">
        <f t="shared" si="10"/>
        <v>34.790999999999997</v>
      </c>
      <c r="F129" s="33">
        <v>8</v>
      </c>
      <c r="G129" s="33">
        <v>0</v>
      </c>
      <c r="H129" s="33">
        <f t="shared" si="11"/>
        <v>480</v>
      </c>
      <c r="I129" s="33">
        <f t="shared" si="12"/>
        <v>8</v>
      </c>
      <c r="J129">
        <f t="shared" si="13"/>
        <v>0.49752774536370864</v>
      </c>
      <c r="K129">
        <f t="shared" si="14"/>
        <v>8.2921290893951429</v>
      </c>
    </row>
    <row r="130" spans="1:11" x14ac:dyDescent="0.3">
      <c r="D130">
        <v>66.953000000000003</v>
      </c>
      <c r="E130" s="33">
        <f t="shared" si="10"/>
        <v>33.046999999999997</v>
      </c>
      <c r="F130" s="35">
        <v>8</v>
      </c>
      <c r="G130" s="35">
        <v>30</v>
      </c>
      <c r="H130" s="33">
        <f t="shared" si="11"/>
        <v>510</v>
      </c>
      <c r="I130" s="33">
        <f t="shared" si="12"/>
        <v>8.5</v>
      </c>
      <c r="J130">
        <f t="shared" si="13"/>
        <v>0.4426981570991364</v>
      </c>
      <c r="K130">
        <f t="shared" si="14"/>
        <v>7.3783026183189397</v>
      </c>
    </row>
    <row r="131" spans="1:11" x14ac:dyDescent="0.3">
      <c r="D131">
        <v>68.698999999999998</v>
      </c>
      <c r="E131" s="33">
        <f t="shared" si="10"/>
        <v>31.301000000000002</v>
      </c>
      <c r="F131" s="35">
        <v>9</v>
      </c>
      <c r="G131" s="35">
        <v>0</v>
      </c>
      <c r="H131" s="33">
        <f t="shared" si="11"/>
        <v>540</v>
      </c>
      <c r="I131" s="33">
        <f t="shared" si="12"/>
        <v>9</v>
      </c>
      <c r="J131">
        <f t="shared" si="13"/>
        <v>0.44320583847195533</v>
      </c>
      <c r="K131">
        <f t="shared" si="14"/>
        <v>7.3867639745325882</v>
      </c>
    </row>
    <row r="132" spans="1:11" x14ac:dyDescent="0.3">
      <c r="D132">
        <v>70.447999999999993</v>
      </c>
      <c r="E132" s="33">
        <f t="shared" si="10"/>
        <v>29.552000000000007</v>
      </c>
      <c r="F132" s="35">
        <v>9</v>
      </c>
      <c r="G132" s="35">
        <v>30</v>
      </c>
      <c r="H132" s="33">
        <f t="shared" si="11"/>
        <v>570</v>
      </c>
      <c r="I132" s="33">
        <f t="shared" si="12"/>
        <v>9.5</v>
      </c>
      <c r="J132">
        <f t="shared" si="13"/>
        <v>0.44396736053118557</v>
      </c>
      <c r="K132">
        <f t="shared" si="14"/>
        <v>7.3994560088530932</v>
      </c>
    </row>
    <row r="133" spans="1:11" x14ac:dyDescent="0.3">
      <c r="D133">
        <v>72.265000000000001</v>
      </c>
      <c r="E133" s="33">
        <f t="shared" si="10"/>
        <v>27.734999999999999</v>
      </c>
      <c r="F133" s="35">
        <v>10</v>
      </c>
      <c r="G133" s="35">
        <v>0</v>
      </c>
      <c r="H133" s="33">
        <f t="shared" si="11"/>
        <v>600</v>
      </c>
      <c r="I133" s="33">
        <f t="shared" si="12"/>
        <v>10</v>
      </c>
      <c r="J133">
        <f t="shared" si="13"/>
        <v>0.4612285272070723</v>
      </c>
      <c r="K133">
        <f t="shared" si="14"/>
        <v>7.6871421201178718</v>
      </c>
    </row>
    <row r="134" spans="1:11" x14ac:dyDescent="0.3">
      <c r="D134">
        <v>73.754000000000005</v>
      </c>
      <c r="E134" s="33">
        <f>100-D134</f>
        <v>26.245999999999995</v>
      </c>
      <c r="F134" s="35">
        <v>10</v>
      </c>
      <c r="G134" s="35">
        <v>30</v>
      </c>
      <c r="H134" s="33">
        <f t="shared" si="11"/>
        <v>630</v>
      </c>
      <c r="I134" s="33">
        <f t="shared" si="12"/>
        <v>10.5</v>
      </c>
      <c r="J134">
        <f t="shared" si="13"/>
        <v>0.37796878206457346</v>
      </c>
      <c r="K134">
        <f t="shared" si="14"/>
        <v>6.2994797010762245</v>
      </c>
    </row>
    <row r="135" spans="1:11" x14ac:dyDescent="0.3">
      <c r="D135">
        <v>75.463999999999999</v>
      </c>
      <c r="E135" s="33">
        <f t="shared" ref="E135:E138" si="15">100-D135</f>
        <v>24.536000000000001</v>
      </c>
      <c r="F135" s="35">
        <v>11</v>
      </c>
      <c r="G135" s="35">
        <v>0</v>
      </c>
      <c r="H135" s="33">
        <f t="shared" si="11"/>
        <v>660</v>
      </c>
      <c r="I135" s="33">
        <f t="shared" si="12"/>
        <v>11</v>
      </c>
      <c r="J135">
        <f t="shared" si="13"/>
        <v>0.43406757376119298</v>
      </c>
      <c r="K135">
        <f t="shared" si="14"/>
        <v>7.23445956268655</v>
      </c>
    </row>
    <row r="136" spans="1:11" x14ac:dyDescent="0.3">
      <c r="D136">
        <v>76.995000000000005</v>
      </c>
      <c r="E136" s="33">
        <f t="shared" si="15"/>
        <v>23.004999999999995</v>
      </c>
      <c r="F136" s="35">
        <v>11</v>
      </c>
      <c r="G136" s="35">
        <v>30</v>
      </c>
      <c r="H136" s="33">
        <f t="shared" si="11"/>
        <v>690</v>
      </c>
      <c r="I136" s="33">
        <f t="shared" si="12"/>
        <v>11.5</v>
      </c>
      <c r="J136">
        <f t="shared" si="13"/>
        <v>0.38863009089379619</v>
      </c>
      <c r="K136">
        <f t="shared" si="14"/>
        <v>6.47716818156327</v>
      </c>
    </row>
    <row r="137" spans="1:11" x14ac:dyDescent="0.3">
      <c r="D137">
        <v>78.599000000000004</v>
      </c>
      <c r="E137" s="33">
        <f t="shared" si="15"/>
        <v>21.400999999999996</v>
      </c>
      <c r="F137" s="35">
        <v>12</v>
      </c>
      <c r="G137" s="35">
        <v>0</v>
      </c>
      <c r="H137" s="33">
        <f t="shared" si="11"/>
        <v>720</v>
      </c>
      <c r="I137" s="33">
        <f t="shared" si="12"/>
        <v>12</v>
      </c>
      <c r="J137">
        <f t="shared" si="13"/>
        <v>0.40716046100172848</v>
      </c>
      <c r="K137">
        <f t="shared" si="14"/>
        <v>6.7860076833621417</v>
      </c>
    </row>
    <row r="138" spans="1:11" x14ac:dyDescent="0.3">
      <c r="D138">
        <v>80.236000000000004</v>
      </c>
      <c r="E138" s="33">
        <f t="shared" si="15"/>
        <v>19.763999999999996</v>
      </c>
      <c r="F138" s="35">
        <v>12</v>
      </c>
      <c r="G138" s="35">
        <v>30</v>
      </c>
      <c r="H138" s="33">
        <f t="shared" si="11"/>
        <v>750</v>
      </c>
      <c r="I138" s="33">
        <f t="shared" si="12"/>
        <v>12.5</v>
      </c>
      <c r="J138">
        <f t="shared" si="13"/>
        <v>0.41553720365326069</v>
      </c>
      <c r="K138">
        <f t="shared" si="14"/>
        <v>6.9256200608876783</v>
      </c>
    </row>
    <row r="141" spans="1:11" ht="21" x14ac:dyDescent="0.4">
      <c r="A141" s="32" t="s">
        <v>37</v>
      </c>
      <c r="D141">
        <v>61.37</v>
      </c>
      <c r="E141" s="33">
        <f>100-D141</f>
        <v>38.630000000000003</v>
      </c>
      <c r="F141" s="33">
        <v>0</v>
      </c>
      <c r="G141" s="33">
        <v>0</v>
      </c>
      <c r="H141" s="33">
        <f>(F141*60)+G141</f>
        <v>0</v>
      </c>
      <c r="I141" s="33">
        <f>H141/60</f>
        <v>0</v>
      </c>
    </row>
    <row r="142" spans="1:11" x14ac:dyDescent="0.3">
      <c r="A142" t="s">
        <v>20</v>
      </c>
      <c r="B142">
        <v>12.692034320502765</v>
      </c>
      <c r="D142">
        <v>62.223999999999997</v>
      </c>
      <c r="E142" s="33">
        <f t="shared" ref="E142:E172" si="16">100-D142</f>
        <v>37.776000000000003</v>
      </c>
      <c r="F142" s="33">
        <v>0</v>
      </c>
      <c r="G142" s="33">
        <v>30</v>
      </c>
      <c r="H142" s="33">
        <f t="shared" ref="H142:H166" si="17">(F142*60)+G142</f>
        <v>30</v>
      </c>
      <c r="I142" s="33">
        <f t="shared" ref="I142:I172" si="18">H142/60</f>
        <v>0.5</v>
      </c>
      <c r="J142">
        <f t="shared" ref="J142:J166" si="19">(((E141-E142)/100)*Capillary2)/(I142-I141)</f>
        <v>0.21677994619418703</v>
      </c>
      <c r="K142">
        <f t="shared" ref="K142:K172" si="20">J142*1000/60</f>
        <v>3.6129991032364503</v>
      </c>
    </row>
    <row r="143" spans="1:11" x14ac:dyDescent="0.3">
      <c r="A143" t="s">
        <v>38</v>
      </c>
      <c r="B143" s="12">
        <v>8.9423808570284393</v>
      </c>
      <c r="D143">
        <v>62.901000000000003</v>
      </c>
      <c r="E143" s="33">
        <f t="shared" si="16"/>
        <v>37.098999999999997</v>
      </c>
      <c r="F143" s="33">
        <v>1</v>
      </c>
      <c r="G143" s="33">
        <v>0</v>
      </c>
      <c r="H143" s="33">
        <f t="shared" si="17"/>
        <v>60</v>
      </c>
      <c r="I143" s="33">
        <f t="shared" si="18"/>
        <v>1</v>
      </c>
      <c r="J143">
        <f t="shared" si="19"/>
        <v>0.17185014469960913</v>
      </c>
      <c r="K143">
        <f t="shared" si="20"/>
        <v>2.8641690783268188</v>
      </c>
    </row>
    <row r="144" spans="1:11" x14ac:dyDescent="0.3">
      <c r="D144">
        <v>63.781999999999996</v>
      </c>
      <c r="E144" s="33">
        <f t="shared" si="16"/>
        <v>36.218000000000004</v>
      </c>
      <c r="F144" s="33">
        <v>1</v>
      </c>
      <c r="G144" s="33">
        <v>30</v>
      </c>
      <c r="H144" s="33">
        <f t="shared" si="17"/>
        <v>90</v>
      </c>
      <c r="I144" s="33">
        <f t="shared" si="18"/>
        <v>1.5</v>
      </c>
      <c r="J144">
        <f t="shared" si="19"/>
        <v>0.22363364472725697</v>
      </c>
      <c r="K144">
        <f t="shared" si="20"/>
        <v>3.7272274121209494</v>
      </c>
    </row>
    <row r="145" spans="4:11" x14ac:dyDescent="0.3">
      <c r="D145">
        <v>64.582999999999998</v>
      </c>
      <c r="E145" s="33">
        <f t="shared" si="16"/>
        <v>35.417000000000002</v>
      </c>
      <c r="F145" s="33">
        <v>2</v>
      </c>
      <c r="G145" s="33">
        <v>0</v>
      </c>
      <c r="H145" s="33">
        <f t="shared" si="17"/>
        <v>120</v>
      </c>
      <c r="I145" s="33">
        <f t="shared" si="18"/>
        <v>2</v>
      </c>
      <c r="J145">
        <f t="shared" si="19"/>
        <v>0.20332638981445478</v>
      </c>
      <c r="K145">
        <f t="shared" si="20"/>
        <v>3.3887731635742466</v>
      </c>
    </row>
    <row r="146" spans="4:11" x14ac:dyDescent="0.3">
      <c r="D146">
        <v>65.411000000000001</v>
      </c>
      <c r="E146" s="33">
        <f t="shared" si="16"/>
        <v>34.588999999999999</v>
      </c>
      <c r="F146" s="33">
        <v>2</v>
      </c>
      <c r="G146" s="33">
        <v>30</v>
      </c>
      <c r="H146" s="33">
        <f t="shared" si="17"/>
        <v>150</v>
      </c>
      <c r="I146" s="33">
        <f t="shared" si="18"/>
        <v>2.5</v>
      </c>
      <c r="J146">
        <f t="shared" si="19"/>
        <v>0.21018008834752655</v>
      </c>
      <c r="K146">
        <f t="shared" si="20"/>
        <v>3.5030014724587759</v>
      </c>
    </row>
    <row r="147" spans="4:11" x14ac:dyDescent="0.3">
      <c r="D147">
        <v>66.212000000000003</v>
      </c>
      <c r="E147" s="33">
        <f t="shared" si="16"/>
        <v>33.787999999999997</v>
      </c>
      <c r="F147" s="33">
        <v>3</v>
      </c>
      <c r="G147" s="33">
        <v>0</v>
      </c>
      <c r="H147" s="33">
        <f t="shared" si="17"/>
        <v>180</v>
      </c>
      <c r="I147" s="33">
        <f t="shared" si="18"/>
        <v>3</v>
      </c>
      <c r="J147">
        <f t="shared" si="19"/>
        <v>0.20332638981445478</v>
      </c>
      <c r="K147">
        <f t="shared" si="20"/>
        <v>3.3887731635742466</v>
      </c>
    </row>
    <row r="148" spans="4:11" x14ac:dyDescent="0.3">
      <c r="D148">
        <v>66.906000000000006</v>
      </c>
      <c r="E148" s="33">
        <f t="shared" si="16"/>
        <v>33.093999999999994</v>
      </c>
      <c r="F148" s="33">
        <v>3</v>
      </c>
      <c r="G148" s="33">
        <v>30</v>
      </c>
      <c r="H148" s="33">
        <f t="shared" si="17"/>
        <v>210</v>
      </c>
      <c r="I148" s="33">
        <f t="shared" si="18"/>
        <v>3.5</v>
      </c>
      <c r="J148">
        <f t="shared" si="19"/>
        <v>0.17616543636857904</v>
      </c>
      <c r="K148">
        <f t="shared" si="20"/>
        <v>2.9360906061429839</v>
      </c>
    </row>
    <row r="149" spans="4:11" x14ac:dyDescent="0.3">
      <c r="D149">
        <v>67.760000000000005</v>
      </c>
      <c r="E149" s="33">
        <f t="shared" si="16"/>
        <v>32.239999999999995</v>
      </c>
      <c r="F149" s="33">
        <v>4</v>
      </c>
      <c r="G149" s="33">
        <v>0</v>
      </c>
      <c r="H149" s="33">
        <f t="shared" si="17"/>
        <v>240</v>
      </c>
      <c r="I149" s="33">
        <f t="shared" si="18"/>
        <v>4</v>
      </c>
      <c r="J149">
        <f t="shared" si="19"/>
        <v>0.21677994619418703</v>
      </c>
      <c r="K149">
        <f t="shared" si="20"/>
        <v>3.6129991032364503</v>
      </c>
    </row>
    <row r="150" spans="4:11" x14ac:dyDescent="0.3">
      <c r="D150">
        <v>68.668000000000006</v>
      </c>
      <c r="E150" s="33">
        <f t="shared" si="16"/>
        <v>31.331999999999994</v>
      </c>
      <c r="F150" s="33">
        <v>4</v>
      </c>
      <c r="G150" s="33">
        <v>30</v>
      </c>
      <c r="H150" s="33">
        <f t="shared" si="17"/>
        <v>270</v>
      </c>
      <c r="I150" s="33">
        <f t="shared" si="18"/>
        <v>4.5</v>
      </c>
      <c r="J150">
        <f t="shared" si="19"/>
        <v>0.23048734326033052</v>
      </c>
      <c r="K150">
        <f t="shared" si="20"/>
        <v>3.8414557210055085</v>
      </c>
    </row>
    <row r="151" spans="4:11" x14ac:dyDescent="0.3">
      <c r="D151">
        <v>69.415999999999997</v>
      </c>
      <c r="E151" s="33">
        <f t="shared" si="16"/>
        <v>30.584000000000003</v>
      </c>
      <c r="F151" s="33">
        <v>5</v>
      </c>
      <c r="G151" s="33">
        <v>0</v>
      </c>
      <c r="H151" s="33">
        <f t="shared" si="17"/>
        <v>300</v>
      </c>
      <c r="I151" s="33">
        <f t="shared" si="18"/>
        <v>5</v>
      </c>
      <c r="J151">
        <f t="shared" si="19"/>
        <v>0.18987283343471895</v>
      </c>
      <c r="K151">
        <f t="shared" si="20"/>
        <v>3.1645472239119825</v>
      </c>
    </row>
    <row r="152" spans="4:11" x14ac:dyDescent="0.3">
      <c r="D152">
        <v>70.162999999999997</v>
      </c>
      <c r="E152" s="33">
        <f t="shared" si="16"/>
        <v>29.837000000000003</v>
      </c>
      <c r="F152" s="33">
        <v>5</v>
      </c>
      <c r="G152" s="33">
        <v>30</v>
      </c>
      <c r="H152" s="33">
        <f t="shared" si="17"/>
        <v>330</v>
      </c>
      <c r="I152" s="33">
        <f t="shared" si="18"/>
        <v>5.5</v>
      </c>
      <c r="J152">
        <f t="shared" si="19"/>
        <v>0.18961899274831129</v>
      </c>
      <c r="K152">
        <f t="shared" si="20"/>
        <v>3.1603165458051881</v>
      </c>
    </row>
    <row r="153" spans="4:11" x14ac:dyDescent="0.3">
      <c r="D153">
        <v>70.856999999999999</v>
      </c>
      <c r="E153" s="33">
        <f t="shared" si="16"/>
        <v>29.143000000000001</v>
      </c>
      <c r="F153" s="33">
        <v>6</v>
      </c>
      <c r="G153" s="33">
        <v>0</v>
      </c>
      <c r="H153" s="33">
        <f t="shared" si="17"/>
        <v>360</v>
      </c>
      <c r="I153" s="33">
        <f t="shared" si="18"/>
        <v>6</v>
      </c>
      <c r="J153">
        <f t="shared" si="19"/>
        <v>0.17616543636857904</v>
      </c>
      <c r="K153">
        <f t="shared" si="20"/>
        <v>2.9360906061429839</v>
      </c>
    </row>
    <row r="154" spans="4:11" x14ac:dyDescent="0.3">
      <c r="D154">
        <v>71.738</v>
      </c>
      <c r="E154" s="33">
        <f t="shared" si="16"/>
        <v>28.262</v>
      </c>
      <c r="F154" s="33">
        <v>6</v>
      </c>
      <c r="G154" s="33">
        <v>30</v>
      </c>
      <c r="H154" s="33">
        <f t="shared" si="17"/>
        <v>390</v>
      </c>
      <c r="I154" s="33">
        <f t="shared" si="18"/>
        <v>6.5</v>
      </c>
      <c r="J154">
        <f t="shared" si="19"/>
        <v>0.22363364472725877</v>
      </c>
      <c r="K154">
        <f t="shared" si="20"/>
        <v>3.7272274121209796</v>
      </c>
    </row>
    <row r="155" spans="4:11" x14ac:dyDescent="0.3">
      <c r="D155">
        <v>72.459000000000003</v>
      </c>
      <c r="E155" s="33">
        <f t="shared" si="16"/>
        <v>27.540999999999997</v>
      </c>
      <c r="F155" s="33">
        <v>7</v>
      </c>
      <c r="G155" s="33">
        <v>0</v>
      </c>
      <c r="H155" s="33">
        <f t="shared" si="17"/>
        <v>420</v>
      </c>
      <c r="I155" s="33">
        <f t="shared" si="18"/>
        <v>7</v>
      </c>
      <c r="J155">
        <f t="shared" si="19"/>
        <v>0.18301913490165081</v>
      </c>
      <c r="K155">
        <f t="shared" si="20"/>
        <v>3.0503189150275132</v>
      </c>
    </row>
    <row r="156" spans="4:11" x14ac:dyDescent="0.3">
      <c r="D156">
        <v>73.180000000000007</v>
      </c>
      <c r="E156" s="33">
        <f>100-D156</f>
        <v>26.819999999999993</v>
      </c>
      <c r="F156" s="33">
        <v>7</v>
      </c>
      <c r="G156" s="33">
        <v>30</v>
      </c>
      <c r="H156" s="33">
        <f t="shared" si="17"/>
        <v>450</v>
      </c>
      <c r="I156" s="33">
        <f t="shared" si="18"/>
        <v>7.5</v>
      </c>
      <c r="J156">
        <f t="shared" si="19"/>
        <v>0.18301913490165081</v>
      </c>
      <c r="K156">
        <f t="shared" si="20"/>
        <v>3.0503189150275132</v>
      </c>
    </row>
    <row r="157" spans="4:11" x14ac:dyDescent="0.3">
      <c r="D157">
        <v>73.873999999999995</v>
      </c>
      <c r="E157" s="33">
        <f t="shared" si="16"/>
        <v>26.126000000000005</v>
      </c>
      <c r="F157" s="33">
        <v>8</v>
      </c>
      <c r="G157" s="33">
        <v>0</v>
      </c>
      <c r="H157" s="33">
        <f t="shared" si="17"/>
        <v>480</v>
      </c>
      <c r="I157" s="33">
        <f t="shared" si="18"/>
        <v>8</v>
      </c>
      <c r="J157">
        <f t="shared" si="19"/>
        <v>0.17616543636857543</v>
      </c>
      <c r="K157">
        <f t="shared" si="20"/>
        <v>2.9360906061429239</v>
      </c>
    </row>
    <row r="158" spans="4:11" x14ac:dyDescent="0.3">
      <c r="D158">
        <v>74.593999999999994</v>
      </c>
      <c r="E158" s="33">
        <f t="shared" si="16"/>
        <v>25.406000000000006</v>
      </c>
      <c r="F158" s="35">
        <v>8</v>
      </c>
      <c r="G158" s="35">
        <v>30</v>
      </c>
      <c r="H158" s="33">
        <f t="shared" si="17"/>
        <v>510</v>
      </c>
      <c r="I158" s="33">
        <f t="shared" si="18"/>
        <v>8.5</v>
      </c>
      <c r="J158">
        <f t="shared" si="19"/>
        <v>0.18276529421523952</v>
      </c>
      <c r="K158">
        <f t="shared" si="20"/>
        <v>3.0460882369206588</v>
      </c>
    </row>
    <row r="159" spans="4:11" x14ac:dyDescent="0.3">
      <c r="D159">
        <v>75.369</v>
      </c>
      <c r="E159" s="33">
        <f t="shared" si="16"/>
        <v>24.631</v>
      </c>
      <c r="F159" s="35">
        <v>9</v>
      </c>
      <c r="G159" s="35">
        <v>0</v>
      </c>
      <c r="H159" s="33">
        <f t="shared" si="17"/>
        <v>540</v>
      </c>
      <c r="I159" s="33">
        <f t="shared" si="18"/>
        <v>9</v>
      </c>
      <c r="J159">
        <f t="shared" si="19"/>
        <v>0.19672653196779433</v>
      </c>
      <c r="K159">
        <f t="shared" si="20"/>
        <v>3.2787755327965722</v>
      </c>
    </row>
    <row r="160" spans="4:11" x14ac:dyDescent="0.3">
      <c r="D160">
        <v>76.09</v>
      </c>
      <c r="E160" s="33">
        <f t="shared" si="16"/>
        <v>23.909999999999997</v>
      </c>
      <c r="F160" s="35">
        <v>9</v>
      </c>
      <c r="G160" s="35">
        <v>30</v>
      </c>
      <c r="H160" s="33">
        <f t="shared" si="17"/>
        <v>570</v>
      </c>
      <c r="I160" s="33">
        <f t="shared" si="18"/>
        <v>9.5</v>
      </c>
      <c r="J160">
        <f t="shared" si="19"/>
        <v>0.18301913490165081</v>
      </c>
      <c r="K160">
        <f t="shared" si="20"/>
        <v>3.0503189150275132</v>
      </c>
    </row>
    <row r="161" spans="4:11" x14ac:dyDescent="0.3">
      <c r="D161">
        <v>76.623000000000005</v>
      </c>
      <c r="E161" s="33">
        <f t="shared" si="16"/>
        <v>23.376999999999995</v>
      </c>
      <c r="F161" s="35">
        <v>10</v>
      </c>
      <c r="G161" s="35">
        <v>0</v>
      </c>
      <c r="H161" s="33">
        <f t="shared" si="17"/>
        <v>600</v>
      </c>
      <c r="I161" s="33">
        <f t="shared" si="18"/>
        <v>10</v>
      </c>
      <c r="J161">
        <f t="shared" si="19"/>
        <v>0.13529708585655981</v>
      </c>
      <c r="K161">
        <f t="shared" si="20"/>
        <v>2.2549514309426635</v>
      </c>
    </row>
    <row r="162" spans="4:11" x14ac:dyDescent="0.3">
      <c r="D162">
        <v>77.424999999999997</v>
      </c>
      <c r="E162" s="33">
        <f t="shared" si="16"/>
        <v>22.575000000000003</v>
      </c>
      <c r="F162" s="35">
        <v>10</v>
      </c>
      <c r="G162" s="35">
        <v>30</v>
      </c>
      <c r="H162" s="33">
        <f t="shared" si="17"/>
        <v>630</v>
      </c>
      <c r="I162" s="33">
        <f t="shared" si="18"/>
        <v>10.5</v>
      </c>
      <c r="J162">
        <f t="shared" si="19"/>
        <v>0.20358023050086244</v>
      </c>
      <c r="K162">
        <f t="shared" si="20"/>
        <v>3.3930038416810406</v>
      </c>
    </row>
    <row r="163" spans="4:11" x14ac:dyDescent="0.3">
      <c r="D163">
        <v>78.119</v>
      </c>
      <c r="E163" s="33">
        <f t="shared" si="16"/>
        <v>21.881</v>
      </c>
      <c r="F163" s="35">
        <v>11</v>
      </c>
      <c r="G163" s="35">
        <v>0</v>
      </c>
      <c r="H163" s="33">
        <f t="shared" si="17"/>
        <v>660</v>
      </c>
      <c r="I163" s="33">
        <f t="shared" si="18"/>
        <v>11</v>
      </c>
      <c r="J163">
        <f t="shared" si="19"/>
        <v>0.17616543636857904</v>
      </c>
      <c r="K163">
        <f t="shared" si="20"/>
        <v>2.9360906061429839</v>
      </c>
    </row>
    <row r="164" spans="4:11" x14ac:dyDescent="0.3">
      <c r="D164">
        <v>78.813000000000002</v>
      </c>
      <c r="E164" s="33">
        <f t="shared" si="16"/>
        <v>21.186999999999998</v>
      </c>
      <c r="F164" s="35">
        <v>11</v>
      </c>
      <c r="G164" s="35">
        <v>30</v>
      </c>
      <c r="H164" s="33">
        <f t="shared" si="17"/>
        <v>690</v>
      </c>
      <c r="I164" s="33">
        <f t="shared" si="18"/>
        <v>11.5</v>
      </c>
      <c r="J164">
        <f t="shared" si="19"/>
        <v>0.17616543636857904</v>
      </c>
      <c r="K164">
        <f t="shared" si="20"/>
        <v>2.9360906061429839</v>
      </c>
    </row>
    <row r="165" spans="4:11" x14ac:dyDescent="0.3">
      <c r="D165">
        <v>79.453000000000003</v>
      </c>
      <c r="E165" s="33">
        <f t="shared" si="16"/>
        <v>20.546999999999997</v>
      </c>
      <c r="F165" s="35">
        <v>12</v>
      </c>
      <c r="G165" s="35">
        <v>0</v>
      </c>
      <c r="H165" s="33">
        <f t="shared" si="17"/>
        <v>720</v>
      </c>
      <c r="I165" s="33">
        <f t="shared" si="18"/>
        <v>12</v>
      </c>
      <c r="J165">
        <f t="shared" si="19"/>
        <v>0.16245803930243555</v>
      </c>
      <c r="K165">
        <f t="shared" si="20"/>
        <v>2.7076339883739258</v>
      </c>
    </row>
    <row r="166" spans="4:11" x14ac:dyDescent="0.3">
      <c r="D166">
        <v>80.147999999999996</v>
      </c>
      <c r="E166" s="33">
        <f t="shared" si="16"/>
        <v>19.852000000000004</v>
      </c>
      <c r="F166" s="35">
        <v>12</v>
      </c>
      <c r="G166" s="35">
        <v>30</v>
      </c>
      <c r="H166" s="33">
        <f t="shared" si="17"/>
        <v>750</v>
      </c>
      <c r="I166" s="33">
        <f t="shared" si="18"/>
        <v>12.5</v>
      </c>
      <c r="J166">
        <f t="shared" si="19"/>
        <v>0.17641927705498672</v>
      </c>
      <c r="K166">
        <f t="shared" si="20"/>
        <v>2.9403212842497788</v>
      </c>
    </row>
    <row r="168" spans="4:11" x14ac:dyDescent="0.3">
      <c r="D168">
        <v>54.469000000000001</v>
      </c>
      <c r="E168" s="33">
        <f t="shared" si="16"/>
        <v>45.530999999999999</v>
      </c>
      <c r="F168" s="35">
        <v>10</v>
      </c>
      <c r="G168" s="35">
        <v>30</v>
      </c>
      <c r="H168" s="33">
        <f t="shared" ref="H168:H172" si="21">(F168*60)+G168</f>
        <v>630</v>
      </c>
      <c r="I168" s="33">
        <f t="shared" si="18"/>
        <v>10.5</v>
      </c>
    </row>
    <row r="169" spans="4:11" x14ac:dyDescent="0.3">
      <c r="D169">
        <v>55.533999999999999</v>
      </c>
      <c r="E169" s="33">
        <f t="shared" si="16"/>
        <v>44.466000000000001</v>
      </c>
      <c r="F169" s="35">
        <v>11</v>
      </c>
      <c r="G169" s="35">
        <v>0</v>
      </c>
      <c r="H169" s="33">
        <f t="shared" si="21"/>
        <v>660</v>
      </c>
      <c r="I169" s="33">
        <f t="shared" si="18"/>
        <v>11</v>
      </c>
      <c r="J169">
        <f>(((E168-E169)/100)*Capillary2)/(I169-I168)</f>
        <v>0.27034033102670835</v>
      </c>
      <c r="K169">
        <f t="shared" si="20"/>
        <v>4.5056721837784721</v>
      </c>
    </row>
    <row r="170" spans="4:11" x14ac:dyDescent="0.3">
      <c r="D170">
        <v>56.387999999999998</v>
      </c>
      <c r="E170" s="33">
        <f t="shared" si="16"/>
        <v>43.612000000000002</v>
      </c>
      <c r="F170" s="35">
        <v>11</v>
      </c>
      <c r="G170" s="35">
        <v>30</v>
      </c>
      <c r="H170" s="33">
        <f t="shared" si="21"/>
        <v>690</v>
      </c>
      <c r="I170" s="33">
        <f t="shared" si="18"/>
        <v>11.5</v>
      </c>
      <c r="J170">
        <f>(((E169-E170)/100)*Capillary2)/(I170-I169)</f>
        <v>0.21677994619418703</v>
      </c>
      <c r="K170">
        <f t="shared" si="20"/>
        <v>3.6129991032364503</v>
      </c>
    </row>
    <row r="171" spans="4:11" x14ac:dyDescent="0.3">
      <c r="D171">
        <v>57.402999999999999</v>
      </c>
      <c r="E171" s="33">
        <f t="shared" si="16"/>
        <v>42.597000000000001</v>
      </c>
      <c r="F171" s="35">
        <v>12</v>
      </c>
      <c r="G171" s="35">
        <v>0</v>
      </c>
      <c r="H171" s="33">
        <f t="shared" si="21"/>
        <v>720</v>
      </c>
      <c r="I171" s="33">
        <f t="shared" si="18"/>
        <v>12</v>
      </c>
      <c r="J171">
        <f>(((E170-E171)/100)*Capillary2)/(I171-I170)</f>
        <v>0.25764829670620631</v>
      </c>
      <c r="K171">
        <f t="shared" si="20"/>
        <v>4.2941382784367725</v>
      </c>
    </row>
    <row r="172" spans="4:11" x14ac:dyDescent="0.3">
      <c r="D172">
        <v>58.311</v>
      </c>
      <c r="E172" s="33">
        <f t="shared" si="16"/>
        <v>41.689</v>
      </c>
      <c r="F172" s="35">
        <v>12</v>
      </c>
      <c r="G172" s="35">
        <v>30</v>
      </c>
      <c r="H172" s="33">
        <f t="shared" si="21"/>
        <v>750</v>
      </c>
      <c r="I172" s="33">
        <f t="shared" si="18"/>
        <v>12.5</v>
      </c>
      <c r="J172">
        <f>(((E171-E172)/100)*Capillary2)/(I172-I171)</f>
        <v>0.23048734326033052</v>
      </c>
      <c r="K172">
        <f t="shared" si="20"/>
        <v>3.8414557210055085</v>
      </c>
    </row>
    <row r="178" spans="1:11" ht="21" x14ac:dyDescent="0.4">
      <c r="A178" s="32" t="s">
        <v>39</v>
      </c>
      <c r="D178" s="33">
        <v>51.387999999999998</v>
      </c>
      <c r="E178" s="33">
        <f>100-D178</f>
        <v>48.612000000000002</v>
      </c>
      <c r="F178" s="35">
        <v>10</v>
      </c>
      <c r="G178" s="35">
        <v>0</v>
      </c>
      <c r="H178" s="33">
        <f t="shared" ref="H178:H211" si="22">(F178*60)+G178</f>
        <v>600</v>
      </c>
      <c r="I178" s="33">
        <f t="shared" ref="I178:I183" si="23">H178/60</f>
        <v>10</v>
      </c>
    </row>
    <row r="179" spans="1:11" x14ac:dyDescent="0.3">
      <c r="A179" t="s">
        <v>20</v>
      </c>
      <c r="B179">
        <v>12.692034320502765</v>
      </c>
      <c r="D179" s="33">
        <v>51.841999999999999</v>
      </c>
      <c r="E179" s="33">
        <f t="shared" ref="E179:E211" si="24">100-D179</f>
        <v>48.158000000000001</v>
      </c>
      <c r="F179" s="35">
        <v>10</v>
      </c>
      <c r="G179" s="35">
        <v>30</v>
      </c>
      <c r="H179" s="33">
        <f t="shared" si="22"/>
        <v>630</v>
      </c>
      <c r="I179" s="33">
        <f t="shared" si="23"/>
        <v>10.5</v>
      </c>
      <c r="J179">
        <f t="shared" ref="J179:J183" si="25">(((E178-E179)/100)*Capillary2)/(I179-I178)</f>
        <v>0.11524367163016526</v>
      </c>
      <c r="K179">
        <f t="shared" ref="K179:K183" si="26">J179*1000/60</f>
        <v>1.9207278605027542</v>
      </c>
    </row>
    <row r="180" spans="1:11" x14ac:dyDescent="0.3">
      <c r="A180" t="s">
        <v>40</v>
      </c>
      <c r="B180">
        <v>8.7756963137944304</v>
      </c>
      <c r="D180" s="33">
        <v>52.3</v>
      </c>
      <c r="E180" s="33">
        <f t="shared" si="24"/>
        <v>47.7</v>
      </c>
      <c r="F180" s="35">
        <v>11</v>
      </c>
      <c r="G180" s="35">
        <v>0</v>
      </c>
      <c r="H180" s="33">
        <f t="shared" si="22"/>
        <v>660</v>
      </c>
      <c r="I180" s="33">
        <f t="shared" si="23"/>
        <v>11</v>
      </c>
      <c r="J180">
        <f t="shared" si="25"/>
        <v>0.11625903437580493</v>
      </c>
      <c r="K180">
        <f t="shared" si="26"/>
        <v>1.9376505729300821</v>
      </c>
    </row>
    <row r="181" spans="1:11" x14ac:dyDescent="0.3">
      <c r="C181" t="s">
        <v>41</v>
      </c>
      <c r="D181" s="33">
        <v>52.759</v>
      </c>
      <c r="E181" s="33">
        <f t="shared" si="24"/>
        <v>47.241</v>
      </c>
      <c r="F181" s="35">
        <v>11</v>
      </c>
      <c r="G181" s="35">
        <v>30</v>
      </c>
      <c r="H181" s="33">
        <f t="shared" si="22"/>
        <v>690</v>
      </c>
      <c r="I181" s="33">
        <f t="shared" si="23"/>
        <v>11.5</v>
      </c>
      <c r="J181">
        <f t="shared" si="25"/>
        <v>0.11651287506221619</v>
      </c>
      <c r="K181">
        <f t="shared" si="26"/>
        <v>1.9418812510369365</v>
      </c>
    </row>
    <row r="182" spans="1:11" x14ac:dyDescent="0.3">
      <c r="D182" s="33">
        <v>53.31</v>
      </c>
      <c r="E182" s="33">
        <f t="shared" si="24"/>
        <v>46.69</v>
      </c>
      <c r="F182" s="35">
        <v>12</v>
      </c>
      <c r="G182" s="35">
        <v>0</v>
      </c>
      <c r="H182" s="33">
        <f t="shared" si="22"/>
        <v>720</v>
      </c>
      <c r="I182" s="33">
        <f t="shared" si="23"/>
        <v>12</v>
      </c>
      <c r="J182">
        <f t="shared" si="25"/>
        <v>0.13986621821194095</v>
      </c>
      <c r="K182">
        <f t="shared" si="26"/>
        <v>2.3311036368656826</v>
      </c>
    </row>
    <row r="183" spans="1:11" x14ac:dyDescent="0.3">
      <c r="D183" s="33">
        <v>53.776000000000003</v>
      </c>
      <c r="E183" s="33">
        <f t="shared" si="24"/>
        <v>46.223999999999997</v>
      </c>
      <c r="F183" s="35">
        <v>12</v>
      </c>
      <c r="G183" s="35">
        <v>30</v>
      </c>
      <c r="H183" s="33">
        <f t="shared" si="22"/>
        <v>750</v>
      </c>
      <c r="I183" s="33">
        <f t="shared" si="23"/>
        <v>12.5</v>
      </c>
      <c r="J183">
        <f t="shared" si="25"/>
        <v>0.11828975986708604</v>
      </c>
      <c r="K183">
        <f t="shared" si="26"/>
        <v>1.9714959977847673</v>
      </c>
    </row>
    <row r="185" spans="1:11" x14ac:dyDescent="0.3">
      <c r="D185">
        <v>57.634</v>
      </c>
      <c r="E185" s="33">
        <f t="shared" si="24"/>
        <v>42.366</v>
      </c>
      <c r="F185" s="33">
        <v>0</v>
      </c>
      <c r="G185" s="33">
        <v>0</v>
      </c>
      <c r="H185" s="33">
        <f t="shared" si="22"/>
        <v>0</v>
      </c>
      <c r="I185" s="33">
        <f t="shared" ref="I185:I211" si="27">H185/60</f>
        <v>0</v>
      </c>
    </row>
    <row r="186" spans="1:11" x14ac:dyDescent="0.3">
      <c r="D186">
        <v>58.518999999999998</v>
      </c>
      <c r="E186" s="33">
        <f t="shared" si="24"/>
        <v>41.481000000000002</v>
      </c>
      <c r="F186" s="33">
        <v>0</v>
      </c>
      <c r="G186" s="33">
        <v>30</v>
      </c>
      <c r="H186" s="33">
        <f t="shared" si="22"/>
        <v>30</v>
      </c>
      <c r="I186" s="33">
        <f t="shared" si="27"/>
        <v>0.5</v>
      </c>
      <c r="J186">
        <f t="shared" ref="J186:J210" si="28">(((E185-E186)/100)*Capillary2)/(I186-I185)</f>
        <v>0.22464900747289843</v>
      </c>
      <c r="K186">
        <f t="shared" ref="K186:K211" si="29">J186*1000/60</f>
        <v>3.7441501245483071</v>
      </c>
    </row>
    <row r="187" spans="1:11" x14ac:dyDescent="0.3">
      <c r="D187">
        <v>58.792999999999999</v>
      </c>
      <c r="E187" s="33">
        <f t="shared" si="24"/>
        <v>41.207000000000001</v>
      </c>
      <c r="F187" s="33">
        <v>1</v>
      </c>
      <c r="G187" s="33">
        <v>0</v>
      </c>
      <c r="H187" s="33">
        <f t="shared" si="22"/>
        <v>60</v>
      </c>
      <c r="I187" s="33">
        <f t="shared" si="27"/>
        <v>1</v>
      </c>
      <c r="J187">
        <f t="shared" si="28"/>
        <v>6.955234807635538E-2</v>
      </c>
      <c r="K187">
        <f t="shared" si="29"/>
        <v>1.1592058012725899</v>
      </c>
    </row>
    <row r="188" spans="1:11" x14ac:dyDescent="0.3">
      <c r="D188">
        <v>59.302999999999997</v>
      </c>
      <c r="E188" s="33">
        <f t="shared" si="24"/>
        <v>40.697000000000003</v>
      </c>
      <c r="F188" s="33">
        <v>1</v>
      </c>
      <c r="G188" s="33">
        <v>30</v>
      </c>
      <c r="H188" s="33">
        <f t="shared" si="22"/>
        <v>90</v>
      </c>
      <c r="I188" s="33">
        <f t="shared" si="27"/>
        <v>1.5</v>
      </c>
      <c r="J188">
        <f t="shared" si="28"/>
        <v>0.12945875006912771</v>
      </c>
      <c r="K188">
        <f t="shared" si="29"/>
        <v>2.1576458344854621</v>
      </c>
    </row>
    <row r="189" spans="1:11" x14ac:dyDescent="0.3">
      <c r="D189">
        <v>59.886000000000003</v>
      </c>
      <c r="E189" s="33">
        <f t="shared" si="24"/>
        <v>40.113999999999997</v>
      </c>
      <c r="F189" s="33">
        <v>2</v>
      </c>
      <c r="G189" s="33">
        <v>0</v>
      </c>
      <c r="H189" s="33">
        <f t="shared" si="22"/>
        <v>120</v>
      </c>
      <c r="I189" s="33">
        <f t="shared" si="27"/>
        <v>2</v>
      </c>
      <c r="J189">
        <f t="shared" si="28"/>
        <v>0.14798912017706364</v>
      </c>
      <c r="K189">
        <f t="shared" si="29"/>
        <v>2.4664853362843941</v>
      </c>
    </row>
    <row r="190" spans="1:11" x14ac:dyDescent="0.3">
      <c r="D190">
        <v>60.195</v>
      </c>
      <c r="E190" s="33">
        <f t="shared" si="24"/>
        <v>39.805</v>
      </c>
      <c r="F190" s="33">
        <v>2</v>
      </c>
      <c r="G190" s="33">
        <v>30</v>
      </c>
      <c r="H190" s="33">
        <f t="shared" si="22"/>
        <v>150</v>
      </c>
      <c r="I190" s="33">
        <f t="shared" si="27"/>
        <v>2.5</v>
      </c>
      <c r="J190">
        <f t="shared" si="28"/>
        <v>7.8436772100706459E-2</v>
      </c>
      <c r="K190">
        <f t="shared" si="29"/>
        <v>1.3072795350117743</v>
      </c>
    </row>
    <row r="191" spans="1:11" x14ac:dyDescent="0.3">
      <c r="D191">
        <v>60.744999999999997</v>
      </c>
      <c r="E191" s="33">
        <f t="shared" si="24"/>
        <v>39.255000000000003</v>
      </c>
      <c r="F191" s="33">
        <v>3</v>
      </c>
      <c r="G191" s="33">
        <v>0</v>
      </c>
      <c r="H191" s="33">
        <f t="shared" si="22"/>
        <v>180</v>
      </c>
      <c r="I191" s="33">
        <f t="shared" si="27"/>
        <v>3</v>
      </c>
      <c r="J191">
        <f t="shared" si="28"/>
        <v>0.13961237752552971</v>
      </c>
      <c r="K191">
        <f t="shared" si="29"/>
        <v>2.3268729587588286</v>
      </c>
    </row>
    <row r="192" spans="1:11" x14ac:dyDescent="0.3">
      <c r="D192">
        <v>61.293999999999997</v>
      </c>
      <c r="E192" s="33">
        <f t="shared" si="24"/>
        <v>38.706000000000003</v>
      </c>
      <c r="F192" s="33">
        <v>3</v>
      </c>
      <c r="G192" s="33">
        <v>30</v>
      </c>
      <c r="H192" s="33">
        <f t="shared" si="22"/>
        <v>210</v>
      </c>
      <c r="I192" s="33">
        <f t="shared" si="27"/>
        <v>3.5</v>
      </c>
      <c r="J192">
        <f t="shared" si="28"/>
        <v>0.13935853683912022</v>
      </c>
      <c r="K192">
        <f t="shared" si="29"/>
        <v>2.322642280652004</v>
      </c>
    </row>
    <row r="193" spans="4:11" x14ac:dyDescent="0.3">
      <c r="D193">
        <v>61.88</v>
      </c>
      <c r="E193" s="33">
        <f t="shared" si="24"/>
        <v>38.119999999999997</v>
      </c>
      <c r="F193" s="33">
        <v>4</v>
      </c>
      <c r="G193" s="33">
        <v>0</v>
      </c>
      <c r="H193" s="33">
        <f t="shared" si="22"/>
        <v>240</v>
      </c>
      <c r="I193" s="33">
        <f t="shared" si="27"/>
        <v>4</v>
      </c>
      <c r="J193">
        <f t="shared" si="28"/>
        <v>0.14875064223629383</v>
      </c>
      <c r="K193">
        <f t="shared" si="29"/>
        <v>2.479177370604897</v>
      </c>
    </row>
    <row r="194" spans="4:11" x14ac:dyDescent="0.3">
      <c r="D194">
        <v>62.326999999999998</v>
      </c>
      <c r="E194" s="33">
        <f t="shared" si="24"/>
        <v>37.673000000000002</v>
      </c>
      <c r="F194" s="33">
        <v>4</v>
      </c>
      <c r="G194" s="33">
        <v>30</v>
      </c>
      <c r="H194" s="33">
        <f t="shared" si="22"/>
        <v>270</v>
      </c>
      <c r="I194" s="33">
        <f t="shared" si="27"/>
        <v>4.5</v>
      </c>
      <c r="J194">
        <f t="shared" si="28"/>
        <v>0.11346678682529363</v>
      </c>
      <c r="K194">
        <f t="shared" si="29"/>
        <v>1.8911131137548938</v>
      </c>
    </row>
    <row r="195" spans="4:11" x14ac:dyDescent="0.3">
      <c r="D195">
        <v>62.878</v>
      </c>
      <c r="E195" s="33">
        <f t="shared" si="24"/>
        <v>37.122</v>
      </c>
      <c r="F195" s="33">
        <v>5</v>
      </c>
      <c r="G195" s="33">
        <v>0</v>
      </c>
      <c r="H195" s="33">
        <f t="shared" si="22"/>
        <v>300</v>
      </c>
      <c r="I195" s="33">
        <f t="shared" si="27"/>
        <v>5</v>
      </c>
      <c r="J195">
        <f t="shared" si="28"/>
        <v>0.13986621821194095</v>
      </c>
      <c r="K195">
        <f t="shared" si="29"/>
        <v>2.3311036368656826</v>
      </c>
    </row>
    <row r="196" spans="4:11" x14ac:dyDescent="0.3">
      <c r="D196">
        <v>63.399000000000001</v>
      </c>
      <c r="E196" s="33">
        <f t="shared" si="24"/>
        <v>36.600999999999999</v>
      </c>
      <c r="F196" s="33">
        <v>5</v>
      </c>
      <c r="G196" s="33">
        <v>30</v>
      </c>
      <c r="H196" s="33">
        <f t="shared" si="22"/>
        <v>330</v>
      </c>
      <c r="I196" s="33">
        <f t="shared" si="27"/>
        <v>5.5</v>
      </c>
      <c r="J196">
        <f t="shared" si="28"/>
        <v>0.13225099761963902</v>
      </c>
      <c r="K196">
        <f t="shared" si="29"/>
        <v>2.20418329366065</v>
      </c>
    </row>
    <row r="197" spans="4:11" x14ac:dyDescent="0.3">
      <c r="D197">
        <v>63.878999999999998</v>
      </c>
      <c r="E197" s="33">
        <f t="shared" si="24"/>
        <v>36.121000000000002</v>
      </c>
      <c r="F197" s="33">
        <v>6</v>
      </c>
      <c r="G197" s="33">
        <v>0</v>
      </c>
      <c r="H197" s="33">
        <f t="shared" si="22"/>
        <v>360</v>
      </c>
      <c r="I197" s="33">
        <f t="shared" si="27"/>
        <v>6</v>
      </c>
      <c r="J197">
        <f t="shared" si="28"/>
        <v>0.12184352947682574</v>
      </c>
      <c r="K197">
        <f t="shared" si="29"/>
        <v>2.0307254912804291</v>
      </c>
    </row>
    <row r="198" spans="4:11" x14ac:dyDescent="0.3">
      <c r="D198">
        <v>64.290000000000006</v>
      </c>
      <c r="E198" s="33">
        <f t="shared" si="24"/>
        <v>35.709999999999994</v>
      </c>
      <c r="F198" s="33">
        <v>6</v>
      </c>
      <c r="G198" s="33">
        <v>30</v>
      </c>
      <c r="H198" s="33">
        <f t="shared" si="22"/>
        <v>390</v>
      </c>
      <c r="I198" s="33">
        <f t="shared" si="27"/>
        <v>6.5</v>
      </c>
      <c r="J198">
        <f t="shared" si="28"/>
        <v>0.10432852211453489</v>
      </c>
      <c r="K198">
        <f t="shared" si="29"/>
        <v>1.7388087019089149</v>
      </c>
    </row>
    <row r="199" spans="4:11" x14ac:dyDescent="0.3">
      <c r="D199">
        <v>64.840999999999994</v>
      </c>
      <c r="E199" s="33">
        <f t="shared" si="24"/>
        <v>35.159000000000006</v>
      </c>
      <c r="F199" s="33">
        <v>7</v>
      </c>
      <c r="G199" s="33">
        <v>0</v>
      </c>
      <c r="H199" s="33">
        <f t="shared" si="22"/>
        <v>420</v>
      </c>
      <c r="I199" s="33">
        <f t="shared" si="27"/>
        <v>7</v>
      </c>
      <c r="J199">
        <f t="shared" si="28"/>
        <v>0.13986621821193734</v>
      </c>
      <c r="K199">
        <f t="shared" si="29"/>
        <v>2.3311036368656222</v>
      </c>
    </row>
    <row r="200" spans="4:11" x14ac:dyDescent="0.3">
      <c r="D200">
        <v>65.22</v>
      </c>
      <c r="E200" s="33">
        <f t="shared" si="24"/>
        <v>34.78</v>
      </c>
      <c r="F200" s="33">
        <v>7</v>
      </c>
      <c r="G200" s="33">
        <v>30</v>
      </c>
      <c r="H200" s="33">
        <f t="shared" si="22"/>
        <v>450</v>
      </c>
      <c r="I200" s="33">
        <f t="shared" si="27"/>
        <v>7.5</v>
      </c>
      <c r="J200">
        <f t="shared" si="28"/>
        <v>9.620562014941221E-2</v>
      </c>
      <c r="K200">
        <f t="shared" si="29"/>
        <v>1.6034270024902035</v>
      </c>
    </row>
    <row r="201" spans="4:11" x14ac:dyDescent="0.3">
      <c r="D201">
        <v>65.599999999999994</v>
      </c>
      <c r="E201" s="33">
        <f t="shared" si="24"/>
        <v>34.400000000000006</v>
      </c>
      <c r="F201" s="33">
        <v>8</v>
      </c>
      <c r="G201" s="33">
        <v>0</v>
      </c>
      <c r="H201" s="33">
        <f t="shared" si="22"/>
        <v>480</v>
      </c>
      <c r="I201" s="33">
        <f t="shared" si="27"/>
        <v>8</v>
      </c>
      <c r="J201">
        <f t="shared" si="28"/>
        <v>9.6459460835819855E-2</v>
      </c>
      <c r="K201">
        <f t="shared" si="29"/>
        <v>1.6076576805969975</v>
      </c>
    </row>
    <row r="202" spans="4:11" x14ac:dyDescent="0.3">
      <c r="D202">
        <v>66.081000000000003</v>
      </c>
      <c r="E202" s="33">
        <f t="shared" si="24"/>
        <v>33.918999999999997</v>
      </c>
      <c r="F202" s="35">
        <v>8</v>
      </c>
      <c r="G202" s="35">
        <v>30</v>
      </c>
      <c r="H202" s="33">
        <f t="shared" si="22"/>
        <v>510</v>
      </c>
      <c r="I202" s="33">
        <f t="shared" si="27"/>
        <v>8.5</v>
      </c>
      <c r="J202">
        <f t="shared" si="28"/>
        <v>0.12209737016323882</v>
      </c>
      <c r="K202">
        <f t="shared" si="29"/>
        <v>2.0349561693873137</v>
      </c>
    </row>
    <row r="203" spans="4:11" x14ac:dyDescent="0.3">
      <c r="D203">
        <v>66.56</v>
      </c>
      <c r="E203" s="33">
        <f t="shared" si="24"/>
        <v>33.44</v>
      </c>
      <c r="F203" s="35">
        <v>9</v>
      </c>
      <c r="G203" s="35">
        <v>0</v>
      </c>
      <c r="H203" s="33">
        <f t="shared" si="22"/>
        <v>540</v>
      </c>
      <c r="I203" s="33">
        <f t="shared" si="27"/>
        <v>9</v>
      </c>
      <c r="J203">
        <f t="shared" si="28"/>
        <v>0.12158968879041629</v>
      </c>
      <c r="K203">
        <f t="shared" si="29"/>
        <v>2.0264948131736049</v>
      </c>
    </row>
    <row r="204" spans="4:11" x14ac:dyDescent="0.3">
      <c r="D204">
        <v>67.316999999999993</v>
      </c>
      <c r="E204" s="33">
        <f t="shared" si="24"/>
        <v>32.683000000000007</v>
      </c>
      <c r="F204" s="35">
        <v>9</v>
      </c>
      <c r="G204" s="35">
        <v>30</v>
      </c>
      <c r="H204" s="33">
        <f t="shared" si="22"/>
        <v>570</v>
      </c>
      <c r="I204" s="33">
        <f t="shared" si="27"/>
        <v>9.5</v>
      </c>
      <c r="J204">
        <f t="shared" si="28"/>
        <v>0.19215739961240952</v>
      </c>
      <c r="K204">
        <f t="shared" si="29"/>
        <v>3.2026233268734918</v>
      </c>
    </row>
    <row r="205" spans="4:11" x14ac:dyDescent="0.3">
      <c r="D205">
        <v>67.903000000000006</v>
      </c>
      <c r="E205" s="33">
        <f t="shared" si="24"/>
        <v>32.096999999999994</v>
      </c>
      <c r="F205" s="35">
        <v>10</v>
      </c>
      <c r="G205" s="35">
        <v>0</v>
      </c>
      <c r="H205" s="33">
        <f t="shared" si="22"/>
        <v>600</v>
      </c>
      <c r="I205" s="33">
        <f t="shared" si="27"/>
        <v>10</v>
      </c>
      <c r="J205">
        <f t="shared" si="28"/>
        <v>0.14875064223629564</v>
      </c>
      <c r="K205">
        <f t="shared" si="29"/>
        <v>2.4791773706049276</v>
      </c>
    </row>
    <row r="206" spans="4:11" x14ac:dyDescent="0.3">
      <c r="D206">
        <v>68.488</v>
      </c>
      <c r="E206" s="33">
        <f t="shared" si="24"/>
        <v>31.512</v>
      </c>
      <c r="F206" s="35">
        <v>10</v>
      </c>
      <c r="G206" s="35">
        <v>30</v>
      </c>
      <c r="H206" s="33">
        <f t="shared" si="22"/>
        <v>630</v>
      </c>
      <c r="I206" s="33">
        <f t="shared" si="27"/>
        <v>10.5</v>
      </c>
      <c r="J206">
        <f t="shared" si="28"/>
        <v>0.14849680154988076</v>
      </c>
      <c r="K206">
        <f t="shared" si="29"/>
        <v>2.4749466924980128</v>
      </c>
    </row>
    <row r="207" spans="4:11" x14ac:dyDescent="0.3">
      <c r="D207">
        <v>69.174999999999997</v>
      </c>
      <c r="E207" s="33">
        <f t="shared" si="24"/>
        <v>30.825000000000003</v>
      </c>
      <c r="F207" s="35">
        <v>11</v>
      </c>
      <c r="G207" s="35">
        <v>0</v>
      </c>
      <c r="H207" s="33">
        <f t="shared" si="22"/>
        <v>660</v>
      </c>
      <c r="I207" s="33">
        <f t="shared" si="27"/>
        <v>11</v>
      </c>
      <c r="J207">
        <f t="shared" si="28"/>
        <v>0.17438855156370739</v>
      </c>
      <c r="K207">
        <f t="shared" si="29"/>
        <v>2.906475859395123</v>
      </c>
    </row>
    <row r="208" spans="4:11" x14ac:dyDescent="0.3">
      <c r="D208">
        <v>69.552000000000007</v>
      </c>
      <c r="E208" s="33">
        <f t="shared" si="24"/>
        <v>30.447999999999993</v>
      </c>
      <c r="F208" s="35">
        <v>11</v>
      </c>
      <c r="G208" s="35">
        <v>30</v>
      </c>
      <c r="H208" s="33">
        <f t="shared" si="22"/>
        <v>690</v>
      </c>
      <c r="I208" s="33">
        <f t="shared" si="27"/>
        <v>11.5</v>
      </c>
      <c r="J208">
        <f t="shared" si="28"/>
        <v>9.5697938776593272E-2</v>
      </c>
      <c r="K208">
        <f t="shared" si="29"/>
        <v>1.5949656462765547</v>
      </c>
    </row>
    <row r="209" spans="1:11" x14ac:dyDescent="0.3">
      <c r="D209">
        <v>70.034999999999997</v>
      </c>
      <c r="E209" s="33">
        <f t="shared" si="24"/>
        <v>29.965000000000003</v>
      </c>
      <c r="F209" s="35">
        <v>12</v>
      </c>
      <c r="G209" s="35">
        <v>0</v>
      </c>
      <c r="H209" s="33">
        <f t="shared" si="22"/>
        <v>720</v>
      </c>
      <c r="I209" s="33">
        <f t="shared" si="27"/>
        <v>12</v>
      </c>
      <c r="J209">
        <f t="shared" si="28"/>
        <v>0.12260505153605414</v>
      </c>
      <c r="K209">
        <f t="shared" si="29"/>
        <v>2.0434175256009022</v>
      </c>
    </row>
    <row r="210" spans="1:11" x14ac:dyDescent="0.3">
      <c r="D210">
        <v>70.617999999999995</v>
      </c>
      <c r="E210" s="33">
        <f t="shared" si="24"/>
        <v>29.382000000000005</v>
      </c>
      <c r="F210" s="35">
        <v>12</v>
      </c>
      <c r="G210" s="35">
        <v>30</v>
      </c>
      <c r="H210" s="33">
        <f t="shared" si="22"/>
        <v>750</v>
      </c>
      <c r="I210" s="33">
        <f t="shared" si="27"/>
        <v>12.5</v>
      </c>
      <c r="J210">
        <f t="shared" si="28"/>
        <v>0.14798912017706184</v>
      </c>
      <c r="K210">
        <f t="shared" si="29"/>
        <v>2.4664853362843639</v>
      </c>
    </row>
    <row r="211" spans="1:11" x14ac:dyDescent="0.3">
      <c r="D211">
        <v>71.067999999999998</v>
      </c>
      <c r="E211" s="33">
        <f t="shared" si="24"/>
        <v>28.932000000000002</v>
      </c>
      <c r="F211" s="35">
        <v>13</v>
      </c>
      <c r="G211" s="35">
        <v>0</v>
      </c>
      <c r="H211" s="33">
        <f t="shared" si="22"/>
        <v>780</v>
      </c>
      <c r="I211" s="33">
        <f t="shared" si="27"/>
        <v>13</v>
      </c>
      <c r="J211">
        <f t="shared" ref="J211" si="30">(((E210-E211)/100)*Capillary2)/(I211-I210)</f>
        <v>0.11422830888452561</v>
      </c>
      <c r="K211">
        <f t="shared" si="29"/>
        <v>1.9038051480754268</v>
      </c>
    </row>
    <row r="214" spans="1:11" x14ac:dyDescent="0.3">
      <c r="A214" s="39" t="s">
        <v>42</v>
      </c>
      <c r="B214" s="40"/>
      <c r="C214" s="40"/>
      <c r="D214" s="41">
        <v>51.387999999999998</v>
      </c>
      <c r="E214" s="41">
        <f>100-D214</f>
        <v>48.612000000000002</v>
      </c>
      <c r="F214" s="41">
        <v>10</v>
      </c>
      <c r="G214" s="41">
        <v>0</v>
      </c>
      <c r="H214" s="41">
        <f t="shared" ref="H214:H216" si="31">(F214*60)+G214</f>
        <v>600</v>
      </c>
      <c r="I214" s="41">
        <f t="shared" ref="I214:I216" si="32">H214/60</f>
        <v>10</v>
      </c>
      <c r="J214" s="40"/>
      <c r="K214" s="40"/>
    </row>
    <row r="215" spans="1:11" x14ac:dyDescent="0.3">
      <c r="A215" s="40" t="s">
        <v>43</v>
      </c>
      <c r="B215" s="41">
        <v>19.831303625785569</v>
      </c>
      <c r="C215" s="40"/>
      <c r="D215" s="41">
        <v>51.841999999999999</v>
      </c>
      <c r="E215" s="41">
        <f t="shared" ref="E215:E216" si="33">100-D215</f>
        <v>48.158000000000001</v>
      </c>
      <c r="F215" s="41">
        <v>10</v>
      </c>
      <c r="G215" s="41">
        <v>30</v>
      </c>
      <c r="H215" s="41">
        <f t="shared" si="31"/>
        <v>630</v>
      </c>
      <c r="I215" s="41">
        <f t="shared" si="32"/>
        <v>10.5</v>
      </c>
      <c r="J215" s="40">
        <f t="shared" ref="J215:J216" si="34">(((E214-E215)/100)*Capillary2)/(I215-I214)</f>
        <v>0.11524367163016526</v>
      </c>
      <c r="K215" s="40">
        <f t="shared" ref="K215:K216" si="35">J215*1000/60</f>
        <v>1.9207278605027542</v>
      </c>
    </row>
    <row r="216" spans="1:11" x14ac:dyDescent="0.3">
      <c r="A216" s="40" t="s">
        <v>40</v>
      </c>
      <c r="B216" s="40">
        <v>8.7756963137944304</v>
      </c>
      <c r="C216" s="40"/>
      <c r="D216" s="41">
        <v>52.3</v>
      </c>
      <c r="E216" s="41">
        <f t="shared" si="33"/>
        <v>47.7</v>
      </c>
      <c r="F216" s="41">
        <v>11</v>
      </c>
      <c r="G216" s="41">
        <v>0</v>
      </c>
      <c r="H216" s="41">
        <f t="shared" si="31"/>
        <v>660</v>
      </c>
      <c r="I216" s="41">
        <f t="shared" si="32"/>
        <v>11</v>
      </c>
      <c r="J216" s="40">
        <f t="shared" si="34"/>
        <v>0.11625903437580493</v>
      </c>
      <c r="K216" s="40">
        <f t="shared" si="35"/>
        <v>1.9376505729300821</v>
      </c>
    </row>
    <row r="217" spans="1:11" x14ac:dyDescent="0.3">
      <c r="A217" s="40"/>
      <c r="B217" s="40"/>
      <c r="C217" s="40"/>
      <c r="D217" s="40"/>
      <c r="E217" s="40"/>
      <c r="F217" s="40"/>
      <c r="G217" s="40"/>
      <c r="H217" s="40"/>
      <c r="I217" s="40"/>
      <c r="J217" s="40"/>
      <c r="K217" s="40"/>
    </row>
    <row r="218" spans="1:11" x14ac:dyDescent="0.3">
      <c r="A218" s="40"/>
      <c r="B218" s="40"/>
      <c r="C218" s="40"/>
      <c r="D218" s="40"/>
      <c r="E218" s="40"/>
      <c r="F218" s="40"/>
      <c r="G218" s="40"/>
      <c r="H218" s="40"/>
      <c r="I218" s="40"/>
      <c r="J218" s="40"/>
      <c r="K218" s="40"/>
    </row>
    <row r="219" spans="1:11" x14ac:dyDescent="0.3">
      <c r="A219" s="42" t="s">
        <v>44</v>
      </c>
      <c r="B219" s="40"/>
      <c r="C219" s="40"/>
      <c r="D219" s="40"/>
      <c r="E219" s="40"/>
      <c r="F219" s="40"/>
      <c r="G219" s="40"/>
      <c r="H219" s="40"/>
      <c r="I219" s="40"/>
      <c r="J219" s="40"/>
      <c r="K219" s="40"/>
    </row>
    <row r="220" spans="1:11" x14ac:dyDescent="0.3">
      <c r="A220" s="33" t="s">
        <v>45</v>
      </c>
      <c r="B220" s="33"/>
    </row>
    <row r="221" spans="1:11" x14ac:dyDescent="0.3">
      <c r="A221" s="33"/>
      <c r="B221" s="33"/>
    </row>
    <row r="222" spans="1:11" x14ac:dyDescent="0.3">
      <c r="A222" s="33"/>
    </row>
    <row r="224" spans="1:11" ht="21" x14ac:dyDescent="0.4">
      <c r="A224" s="32" t="s">
        <v>46</v>
      </c>
      <c r="D224" s="33" t="s">
        <v>47</v>
      </c>
      <c r="E224" s="33">
        <v>42</v>
      </c>
      <c r="F224" s="35">
        <v>0</v>
      </c>
      <c r="G224" s="35">
        <v>35</v>
      </c>
      <c r="H224" s="33">
        <f t="shared" ref="H224:H232" si="36">(F224*60)+G224</f>
        <v>35</v>
      </c>
      <c r="I224" s="33">
        <f t="shared" ref="I224:I232" si="37">H224/60</f>
        <v>0.58333333333333337</v>
      </c>
    </row>
    <row r="225" spans="1:11" x14ac:dyDescent="0.3">
      <c r="A225" t="s">
        <v>20</v>
      </c>
      <c r="B225">
        <v>12.692034320502765</v>
      </c>
      <c r="D225" s="33" t="s">
        <v>47</v>
      </c>
      <c r="E225" s="33">
        <v>35</v>
      </c>
      <c r="F225" s="35">
        <v>1</v>
      </c>
      <c r="G225" s="35">
        <v>5</v>
      </c>
      <c r="H225" s="33">
        <f t="shared" si="36"/>
        <v>65</v>
      </c>
      <c r="I225" s="33">
        <f t="shared" si="37"/>
        <v>1.0833333333333333</v>
      </c>
      <c r="J225">
        <f t="shared" ref="J225:J232" si="38">(((E224-E225)/100)*Capillary2)/(I225-I224)</f>
        <v>1.7768848048703878</v>
      </c>
      <c r="K225">
        <f t="shared" ref="K225:K232" si="39">J225*1000/60</f>
        <v>29.614746747839796</v>
      </c>
    </row>
    <row r="226" spans="1:11" x14ac:dyDescent="0.3">
      <c r="A226" t="s">
        <v>48</v>
      </c>
      <c r="B226">
        <v>3</v>
      </c>
      <c r="D226" s="33" t="s">
        <v>47</v>
      </c>
      <c r="E226" s="33">
        <v>33.412999999999997</v>
      </c>
      <c r="F226" s="35">
        <v>2</v>
      </c>
      <c r="G226" s="35">
        <v>0</v>
      </c>
      <c r="H226" s="33">
        <f t="shared" si="36"/>
        <v>120</v>
      </c>
      <c r="I226" s="33">
        <f t="shared" si="37"/>
        <v>2</v>
      </c>
      <c r="J226">
        <f t="shared" si="38"/>
        <v>0.21973372872695923</v>
      </c>
      <c r="K226">
        <f t="shared" si="39"/>
        <v>3.6622288121159872</v>
      </c>
    </row>
    <row r="227" spans="1:11" x14ac:dyDescent="0.3">
      <c r="D227" s="33" t="s">
        <v>47</v>
      </c>
      <c r="E227" s="35">
        <v>30.19</v>
      </c>
      <c r="F227" s="35">
        <v>3</v>
      </c>
      <c r="G227" s="35">
        <v>0</v>
      </c>
      <c r="H227" s="33">
        <f t="shared" si="36"/>
        <v>180</v>
      </c>
      <c r="I227" s="33">
        <f t="shared" si="37"/>
        <v>3</v>
      </c>
      <c r="J227">
        <f t="shared" si="38"/>
        <v>0.40906426614980351</v>
      </c>
      <c r="K227">
        <f t="shared" si="39"/>
        <v>6.8177377691633918</v>
      </c>
    </row>
    <row r="228" spans="1:11" x14ac:dyDescent="0.3">
      <c r="D228" s="33" t="s">
        <v>47</v>
      </c>
      <c r="E228" s="33">
        <v>25.4</v>
      </c>
      <c r="F228" s="35">
        <v>4</v>
      </c>
      <c r="G228" s="35">
        <v>0</v>
      </c>
      <c r="H228" s="33">
        <f t="shared" si="36"/>
        <v>240</v>
      </c>
      <c r="I228" s="33">
        <f t="shared" si="37"/>
        <v>4</v>
      </c>
      <c r="J228">
        <f t="shared" si="38"/>
        <v>0.60794844395208281</v>
      </c>
      <c r="K228">
        <f t="shared" si="39"/>
        <v>10.132474065868047</v>
      </c>
    </row>
    <row r="229" spans="1:11" x14ac:dyDescent="0.3">
      <c r="A229" s="43"/>
      <c r="D229" s="33" t="s">
        <v>47</v>
      </c>
      <c r="E229" s="33">
        <v>22.114999999999998</v>
      </c>
      <c r="F229" s="35">
        <v>5</v>
      </c>
      <c r="G229" s="35">
        <v>0</v>
      </c>
      <c r="H229" s="33">
        <f t="shared" si="36"/>
        <v>300</v>
      </c>
      <c r="I229" s="33">
        <f t="shared" si="37"/>
        <v>5</v>
      </c>
      <c r="J229">
        <f t="shared" si="38"/>
        <v>0.41693332742851591</v>
      </c>
      <c r="K229">
        <f t="shared" si="39"/>
        <v>6.948888790475265</v>
      </c>
    </row>
    <row r="230" spans="1:11" x14ac:dyDescent="0.3">
      <c r="A230" s="33"/>
      <c r="B230" s="33"/>
      <c r="D230" s="33" t="s">
        <v>47</v>
      </c>
      <c r="E230" s="33">
        <v>19.2</v>
      </c>
      <c r="F230" s="35">
        <v>6</v>
      </c>
      <c r="G230" s="35">
        <v>0</v>
      </c>
      <c r="H230" s="33">
        <f t="shared" si="36"/>
        <v>360</v>
      </c>
      <c r="I230" s="33">
        <f t="shared" si="37"/>
        <v>6</v>
      </c>
      <c r="J230">
        <f t="shared" si="38"/>
        <v>0.36997280044265551</v>
      </c>
      <c r="K230">
        <f t="shared" si="39"/>
        <v>6.1662133407109252</v>
      </c>
    </row>
    <row r="231" spans="1:11" x14ac:dyDescent="0.3">
      <c r="D231" s="33" t="s">
        <v>47</v>
      </c>
      <c r="E231" s="33">
        <v>16.04</v>
      </c>
      <c r="F231" s="35">
        <v>7</v>
      </c>
      <c r="G231" s="35">
        <v>0</v>
      </c>
      <c r="H231" s="33">
        <f t="shared" si="36"/>
        <v>420</v>
      </c>
      <c r="I231" s="33">
        <f t="shared" si="37"/>
        <v>7</v>
      </c>
      <c r="J231">
        <f t="shared" si="38"/>
        <v>0.4010682845278874</v>
      </c>
      <c r="K231">
        <f t="shared" si="39"/>
        <v>6.6844714087981227</v>
      </c>
    </row>
    <row r="232" spans="1:11" x14ac:dyDescent="0.3">
      <c r="D232" s="33" t="s">
        <v>47</v>
      </c>
      <c r="E232" s="33">
        <v>12.173999999999999</v>
      </c>
      <c r="F232" s="35">
        <v>8</v>
      </c>
      <c r="G232" s="35">
        <v>0</v>
      </c>
      <c r="H232" s="33">
        <f t="shared" si="36"/>
        <v>480</v>
      </c>
      <c r="I232" s="33">
        <f t="shared" si="37"/>
        <v>8</v>
      </c>
      <c r="J232">
        <f t="shared" si="38"/>
        <v>0.49067404683063692</v>
      </c>
      <c r="K232">
        <f t="shared" si="39"/>
        <v>8.1779007805106154</v>
      </c>
    </row>
  </sheetData>
  <mergeCells count="3">
    <mergeCell ref="B6:B20"/>
    <mergeCell ref="B21:B25"/>
    <mergeCell ref="B26:B3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2018-02-12T16:02:13Z</dcterms:modified>
</cp:coreProperties>
</file>